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73" activeTab="0"/>
  </bookViews>
  <sheets>
    <sheet name="ф. 1.1" sheetId="1" r:id="rId1"/>
    <sheet name="ф.1.2" sheetId="2" r:id="rId2"/>
    <sheet name="ф.1.3" sheetId="3" r:id="rId3"/>
    <sheet name="ф.2.1" sheetId="4" r:id="rId4"/>
    <sheet name="ф.2.2" sheetId="5" r:id="rId5"/>
    <sheet name="ф.2.3" sheetId="6" r:id="rId6"/>
    <sheet name="ф.2.4" sheetId="7" r:id="rId7"/>
    <sheet name="ф.3.1" sheetId="8" r:id="rId8"/>
    <sheet name="ф.3.2" sheetId="9" r:id="rId9"/>
    <sheet name="ф.3.3" sheetId="10" r:id="rId10"/>
    <sheet name="ф.4.1" sheetId="11" r:id="rId11"/>
    <sheet name="ф.4.2" sheetId="12" r:id="rId12"/>
    <sheet name="ф.6.1 " sheetId="13" state="hidden" r:id="rId13"/>
    <sheet name="ф6.2" sheetId="14" state="hidden" r:id="rId14"/>
    <sheet name="ф6.3" sheetId="15" state="hidden" r:id="rId15"/>
    <sheet name="ф.7.1" sheetId="16" state="hidden" r:id="rId16"/>
    <sheet name="ф.7.2" sheetId="17" state="hidden" r:id="rId17"/>
    <sheet name="Ф8.1 " sheetId="18" r:id="rId18"/>
    <sheet name="ф.8.3" sheetId="19" r:id="rId19"/>
    <sheet name="КНК" sheetId="20" state="hidden" r:id="rId20"/>
  </sheets>
  <definedNames>
    <definedName name="_xlnm.Print_Titles" localSheetId="3">'ф.2.1'!$4:$7</definedName>
    <definedName name="_xlnm.Print_Titles" localSheetId="4">'ф.2.2'!$4:$7</definedName>
    <definedName name="_xlnm.Print_Titles" localSheetId="5">'ф.2.3'!$4:$7</definedName>
    <definedName name="_xlnm.Print_Area" localSheetId="0">'ф. 1.1'!$A$1:$D$21</definedName>
    <definedName name="_xlnm.Print_Area" localSheetId="1">'ф.1.2'!$A$1:$DX$11</definedName>
    <definedName name="_xlnm.Print_Area" localSheetId="2">'ф.1.3'!$A$1:$G$13</definedName>
    <definedName name="_xlnm.Print_Area" localSheetId="3">'ф.2.1'!$A$1:$BL$119</definedName>
    <definedName name="_xlnm.Print_Area" localSheetId="7">'ф.3.1'!$A$1:$EL$13</definedName>
    <definedName name="_xlnm.Print_Area" localSheetId="8">'ф.3.2'!$A$1:$DD$10</definedName>
    <definedName name="_xlnm.Print_Area" localSheetId="9">'ф.3.3'!$A$1:$DJ$9</definedName>
    <definedName name="_xlnm.Print_Area" localSheetId="15">'ф.7.1'!$A$1:$GK$26</definedName>
    <definedName name="_xlnm.Print_Area" localSheetId="18">'ф.8.3'!$A$1:$DA$18</definedName>
    <definedName name="_xlnm.Print_Area" localSheetId="17">'Ф8.1 '!$A$1:$AI$22</definedName>
  </definedNames>
  <calcPr fullCalcOnLoad="1"/>
</workbook>
</file>

<file path=xl/sharedStrings.xml><?xml version="1.0" encoding="utf-8"?>
<sst xmlns="http://schemas.openxmlformats.org/spreadsheetml/2006/main" count="1032" uniqueCount="575">
  <si>
    <t>Форма 6.1 - Расчет значения индикатора информативности на 2015г.</t>
  </si>
  <si>
    <t>Форма 6.2 - Расчет значения индикатора исполнительности на 2015</t>
  </si>
  <si>
    <t>Форма 6.3 - Расчет значения индикатора результативности обратной связи на 2015</t>
  </si>
  <si>
    <t>Форма 7.1 - Показатели уровня надежности и уровня качества оказываемых услуг ООО "Трансэлектро" на 2015г (для случаев установления плановых значений до 2013г.)</t>
  </si>
  <si>
    <t>Форма 7.2 - Расчет обобщенного показателя уровня надежности и качества оказываемых услуг на 2015 г.(для долгосрочных периодов регулирования, начавшихся до 2014 года)</t>
  </si>
  <si>
    <r>
      <t>Показатель уровня качества оказываемых услуг организации 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</si>
  <si>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 территориальной сетевой организации,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</si>
  <si>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3</t>
  </si>
  <si>
    <t>Наименование структурной единицы электросетевой сетевой организации</t>
  </si>
  <si>
    <t>Время и дата 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</si>
  <si>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</si>
  <si>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1 категории надежности</t>
  </si>
  <si>
    <t>2 категории надежности</t>
  </si>
  <si>
    <t>3 категории надежности</t>
  </si>
  <si>
    <t>Наименование составляющей показателя</t>
  </si>
  <si>
    <t>Метод определения</t>
  </si>
  <si>
    <t>В соответствии с заключенными договорами 
по передаче электроэнергии</t>
  </si>
  <si>
    <t>4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</si>
  <si>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</si>
  <si>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</si>
  <si>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</si>
  <si>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</si>
  <si>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</si>
  <si>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</si>
  <si>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</si>
  <si>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</si>
  <si>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</si>
  <si>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</si>
  <si>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</si>
  <si>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</si>
  <si>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</si>
  <si>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</si>
  <si>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</si>
  <si>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Итого:</t>
  </si>
  <si>
    <t>Клепиков М.И.</t>
  </si>
  <si>
    <t>Приложение № 4</t>
  </si>
  <si>
    <t>№ формулы Методических указаний</t>
  </si>
  <si>
    <t>(1)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</si>
  <si>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</si>
  <si>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</si>
  <si>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</si>
  <si>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</si>
  <si>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</si>
  <si>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Директор ООО "Трансэлектро"</t>
  </si>
  <si>
    <t>Орешкин А.А.</t>
  </si>
  <si>
    <t>(должность)</t>
  </si>
  <si>
    <t>(Ф.И.О.)</t>
  </si>
  <si>
    <t>(подпись)</t>
  </si>
  <si>
    <t>Форма 1.2 - Расчет показателя средней продолжительности прекращений передачи электрической энергии</t>
  </si>
  <si>
    <t>ООО "Трансэлектро"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</si>
  <si>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</si>
  <si>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2015</t>
  </si>
  <si>
    <t>Приложение № 2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</si>
  <si>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</si>
  <si>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</si>
  <si>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</si>
  <si>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</si>
  <si>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</si>
  <si>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</si>
  <si>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</si>
  <si>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</si>
  <si>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</si>
  <si>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</si>
  <si>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</si>
  <si>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</si>
  <si>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</si>
  <si>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</si>
  <si>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</si>
  <si>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</si>
  <si>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</si>
  <si>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</si>
  <si>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</si>
  <si>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</si>
  <si>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</si>
  <si>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</si>
  <si>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</si>
  <si>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3.1. Средняя продолжительность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</si>
  <si>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</si>
  <si>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Наименование показателя</t>
  </si>
  <si>
    <t>№
п/п</t>
  </si>
  <si>
    <t>Наименование</t>
  </si>
  <si>
    <t>Число, шт.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</si>
  <si>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</si>
  <si>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</si>
  <si>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</si>
  <si>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</si>
  <si>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</si>
  <si>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</si>
  <si>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</si>
  <si>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</si>
  <si>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</si>
  <si>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</si>
  <si>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</si>
  <si>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Инженер ПТО ООО "Трансэлектро"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</si>
  <si>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</si>
  <si>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</si>
  <si>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</si>
  <si>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</si>
  <si>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</si>
  <si>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</si>
  <si>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-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</si>
  <si>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</si>
  <si>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</si>
  <si>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 xml:space="preserve">ООО "Трансэлектро"  </t>
  </si>
  <si>
    <t>(6.1)</t>
  </si>
  <si>
    <t>(6.2)</t>
  </si>
  <si>
    <t xml:space="preserve">пп. 7.1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</si>
  <si>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</si>
  <si>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 xml:space="preserve">
β= 1-α 
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</si>
  <si>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</si>
  <si>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7.1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</si>
  <si>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</si>
  <si>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</si>
  <si>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(7)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</si>
  <si>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</si>
  <si>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</si>
  <si>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</si>
  <si>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</si>
  <si>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</si>
  <si>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</si>
  <si>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</si>
  <si>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</si>
  <si>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</si>
  <si>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</si>
  <si>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</si>
  <si>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</si>
  <si>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</si>
  <si>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</si>
  <si>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</si>
  <si>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</si>
  <si>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</si>
  <si>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</si>
  <si>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</si>
  <si>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</si>
  <si>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</si>
  <si>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</si>
  <si>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</si>
  <si>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</si>
  <si>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</si>
  <si>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</si>
  <si>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</si>
  <si>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</si>
  <si>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</si>
  <si>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</si>
  <si>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</si>
  <si>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</si>
  <si>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</si>
  <si>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</si>
  <si>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</si>
  <si>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</si>
  <si>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</si>
  <si>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</si>
  <si>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</si>
  <si>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</si>
  <si>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</si>
  <si>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</si>
  <si>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РАСЧЕТ ОБОБЩЕННОГО ПОКАЗАТЕЛЯ УРОВНЯ НАДЕЖНОСТИ
И КАЧЕСТВА ОКАЗЫВАЕМЫХ УСЛУГ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</si>
  <si>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</si>
  <si>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</si>
  <si>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</si>
  <si>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</si>
  <si>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</si>
  <si>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</si>
  <si>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</si>
  <si>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</si>
  <si>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</si>
  <si>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</si>
  <si>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</si>
  <si>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</si>
  <si>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</si>
  <si>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</si>
  <si>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</si>
  <si>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</si>
  <si>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</si>
  <si>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</si>
  <si>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</si>
  <si>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</si>
  <si>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</si>
  <si>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</si>
  <si>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</si>
  <si>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</si>
  <si>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Форма 2.1 — Расчет значения индикатора информативности</t>
  </si>
  <si>
    <t>Ф/П×100, %</t>
  </si>
  <si>
    <t>Зависимость</t>
  </si>
  <si>
    <t>фактическое</t>
  </si>
  <si>
    <t>плановое</t>
  </si>
  <si>
    <t>(Ф)</t>
  </si>
  <si>
    <t>(П)</t>
  </si>
  <si>
    <t>1. Возможность личного приема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</si>
  <si>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</si>
  <si>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</si>
  <si>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</si>
  <si>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</si>
  <si>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</si>
  <si>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</si>
  <si>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</si>
  <si>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</si>
  <si>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</si>
  <si>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</si>
  <si>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</si>
  <si>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</si>
  <si>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</si>
  <si>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</si>
  <si>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</si>
  <si>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</si>
  <si>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</si>
  <si>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</si>
  <si>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</si>
  <si>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</si>
  <si>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</si>
  <si>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</si>
  <si>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</si>
  <si>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</si>
  <si>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</si>
  <si>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</si>
  <si>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</si>
  <si>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</si>
  <si>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</si>
  <si>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</si>
  <si>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</si>
  <si>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</si>
  <si>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</si>
  <si>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</si>
  <si>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</si>
  <si>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номера для приема обращений</t>
  </si>
  <si>
    <t>потребителей услуг</t>
  </si>
  <si>
    <t>(наличие — 1, отсутствие — 0)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</si>
  <si>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</si>
  <si>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</si>
  <si>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</si>
  <si>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</si>
  <si>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</si>
  <si>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</si>
  <si>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</si>
  <si>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</si>
  <si>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</si>
  <si>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</si>
  <si>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</si>
  <si>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</si>
  <si>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</si>
  <si>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</si>
  <si>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</si>
  <si>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</si>
  <si>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</si>
  <si>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</si>
  <si>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</si>
  <si>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</si>
  <si>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</si>
  <si>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</si>
  <si>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</si>
  <si>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</si>
  <si>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</si>
  <si>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</si>
  <si>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</si>
  <si>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</si>
  <si>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</si>
  <si>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</si>
  <si>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</si>
  <si>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</si>
  <si>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</si>
  <si>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</si>
  <si>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</si>
  <si>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</si>
  <si>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</si>
  <si>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</si>
  <si>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</si>
  <si>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</si>
  <si>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</si>
  <si>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</si>
  <si>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</si>
  <si>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</si>
  <si>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</si>
  <si>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</si>
  <si>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</si>
  <si>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</si>
  <si>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</si>
  <si>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</si>
  <si>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</si>
  <si>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</si>
  <si>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</si>
  <si>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Форма 2.2 — Расчет значения индикатора исполнительности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</si>
  <si>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</si>
  <si>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</si>
  <si>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</si>
  <si>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</si>
  <si>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</si>
  <si>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</si>
  <si>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</si>
  <si>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</si>
  <si>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</si>
  <si>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</si>
  <si>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</si>
  <si>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</si>
  <si>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</si>
  <si>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</si>
  <si>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</si>
  <si>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</si>
  <si>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</si>
  <si>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</si>
  <si>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</si>
  <si>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</si>
  <si>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</si>
  <si>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</si>
  <si>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</si>
  <si>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</si>
  <si>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ребителями услуг при выводе</t>
  </si>
  <si>
    <t>оборудования в ремонт и (или)</t>
  </si>
  <si>
    <t>из эксплуатации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</si>
  <si>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</si>
  <si>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</si>
  <si>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</si>
  <si>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</si>
  <si>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</si>
  <si>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</si>
  <si>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</si>
  <si>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</si>
  <si>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</si>
  <si>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</si>
  <si>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</si>
  <si>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</si>
  <si>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</si>
  <si>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</si>
  <si>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</si>
  <si>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</si>
  <si>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</si>
  <si>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</si>
  <si>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</si>
  <si>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исполнительности</t>
  </si>
  <si>
    <t>Форма 2.3 — Расчет значения индикатора результативности обратной связи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</si>
  <si>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</si>
  <si>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</si>
  <si>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</si>
  <si>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</t>
  </si>
  <si>
    <t>обращениям потребителей услуг</t>
  </si>
  <si>
    <t>2. Степень удовлетворения</t>
  </si>
  <si>
    <t>потребителей услуг с указанием</t>
  </si>
  <si>
    <t>на ненадлежащее качество услуг</t>
  </si>
  <si>
    <t>по передаче электрической энергии</t>
  </si>
  <si>
    <t>и обслуживание, процентов от</t>
  </si>
  <si>
    <t>результатам рассмотрения обраще-</t>
  </si>
  <si>
    <t>ний потребителей услуг с указанием</t>
  </si>
  <si>
    <t>на 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</si>
  <si>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</si>
  <si>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</si>
  <si>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</si>
  <si>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2.3. Количество обращений, свя-</t>
  </si>
  <si>
    <t>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</si>
  <si>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</si>
  <si>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</si>
  <si>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</si>
  <si>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</si>
  <si>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</si>
  <si>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</si>
  <si>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</si>
  <si>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</si>
  <si>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</si>
  <si>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</si>
  <si>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</si>
  <si>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</si>
  <si>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</si>
  <si>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</si>
  <si>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</si>
  <si>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</si>
  <si>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</si>
  <si>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связь, в процентах от общего коли-</t>
  </si>
  <si>
    <t>чества поступивших обращений</t>
  </si>
  <si>
    <t>изменений в деятельности органи-</t>
  </si>
  <si>
    <t>зации, направленных на повышение</t>
  </si>
  <si>
    <t>качества обслуживания потреби-</t>
  </si>
  <si>
    <t>телей услуг, шт.</t>
  </si>
  <si>
    <t>3. Оперативность реагирования</t>
  </si>
  <si>
    <t>на обращения потребителей</t>
  </si>
  <si>
    <t>услуг — всего</t>
  </si>
  <si>
    <t>времени принятия мер по резуль-</t>
  </si>
  <si>
    <t>татам обращения потребителя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</si>
  <si>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</si>
  <si>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</si>
  <si>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</si>
  <si>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обслужи-</t>
  </si>
  <si>
    <t>вания, реализованное посредством:</t>
  </si>
  <si>
    <t>а) письменных опросов, шт.</t>
  </si>
  <si>
    <t>на 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</si>
  <si>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</si>
  <si>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</si>
  <si>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</si>
  <si>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</si>
  <si>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</si>
  <si>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</si>
  <si>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</si>
  <si>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</si>
  <si>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</si>
  <si>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</si>
  <si>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</si>
  <si>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</si>
  <si>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</si>
  <si>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</si>
  <si>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</si>
  <si>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</si>
  <si>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</si>
  <si>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</si>
  <si>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времени на принятие территориаль-</t>
  </si>
  <si>
    <t>ной сетевой организацией мер по</t>
  </si>
  <si>
    <t>возмещению потребителю услуг</t>
  </si>
  <si>
    <t>убытков, месяцев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</si>
  <si>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</si>
  <si>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</si>
  <si>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</si>
  <si>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</si>
  <si>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</si>
  <si>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</si>
  <si>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</si>
  <si>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 процентов</t>
  </si>
  <si>
    <t>6. Итого по индикатору результа-</t>
  </si>
  <si>
    <t>тивность обратной связи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</si>
  <si>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</si>
  <si>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 xml:space="preserve">Максимальное за расчетный период </t>
  </si>
  <si>
    <t xml:space="preserve"> г. число точек присоединения (Nтп)</t>
  </si>
  <si>
    <t>Показатель</t>
  </si>
  <si>
    <t>Значение показателя, годы:</t>
  </si>
  <si>
    <t>услуг на каждый расчётный период регулирования в пределах долгосрочного периода регулирования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</si>
  <si>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</si>
  <si>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</si>
  <si>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Число заявок на технологическое присоединение к сети, поданных  в соответствии с требованиями нормативных правовых актов, по которым 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 _тпр)</t>
  </si>
  <si>
    <t>Число договоров об осуществлении  технологического присоединения заявителей  к сети, исполненных в соответствующем расчетном  периоде, по которым имеется подписанный сторонами акт о технологическом присоединении, шт. (Nсд_тпр)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</si>
  <si>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 шт. (Nн_тпр)</t>
  </si>
  <si>
    <t xml:space="preserve">Общее число заявок на технологическое присоединение к сети, поданных заявителями в соответствующий расчетный период, в десятках шт. (Nочз_тпр) 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</si>
  <si>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_тпр)</t>
  </si>
  <si>
    <t>№ п/п</t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</si>
  <si>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</si>
  <si>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r>
      <t>Показатель уровня качества обслуживания потребителей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</si>
  <si>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</si>
  <si>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</si>
  <si>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</si>
  <si>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</si>
  <si>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</si>
  <si>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</si>
  <si>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</si>
  <si>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</si>
  <si>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</si>
  <si>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</si>
  <si>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</si>
  <si>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</si>
  <si>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</si>
  <si>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</si>
  <si>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</si>
  <si>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3.1. </t>
  </si>
  <si>
    <t xml:space="preserve">4.1.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</si>
  <si>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</si>
  <si>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</si>
  <si>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</si>
  <si>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</si>
  <si>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</si>
  <si>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</si>
  <si>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</si>
  <si>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</si>
  <si>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Предлагаемые плановые значения параметров (критериев), характеризующих индикаторы качества</t>
  </si>
  <si>
    <t>2016</t>
  </si>
  <si>
    <t>2017</t>
  </si>
  <si>
    <t>2018</t>
  </si>
  <si>
    <t>2019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</si>
  <si>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</si>
  <si>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</si>
  <si>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>1.3.</t>
  </si>
  <si>
    <t xml:space="preserve">3.2.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</si>
  <si>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</si>
  <si>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>Предлагаемое плановое значение показателя уровня качества обслуживания потребителей  услуг территориальной сетевой организации</t>
  </si>
  <si>
    <t>1. Соблюдение сроков по процедурам взаимодействия с потребите лями услуг (заявителями) — всего</t>
  </si>
  <si>
    <t>1.2. Среднее время, необходимое</t>
  </si>
  <si>
    <t>1.3. Количество случаев отказа от</t>
  </si>
  <si>
    <t>2. Соблюдение требований норма-</t>
  </si>
  <si>
    <t>2.1. Количество обращений потре-</t>
  </si>
  <si>
    <t>3. Наличие взаимодействия с пот-</t>
  </si>
  <si>
    <t>3.1. Наличие (отсутствие) установ-</t>
  </si>
  <si>
    <t>3.2. Количество обращений потре-</t>
  </si>
  <si>
    <t>4. Соблюдение требований норма-</t>
  </si>
  <si>
    <t>1</t>
  </si>
  <si>
    <t>2.1.</t>
  </si>
  <si>
    <t>3.2.</t>
  </si>
  <si>
    <t xml:space="preserve">пп. 5.1 Методических указаний </t>
  </si>
  <si>
    <r>
      <t>Показатель уровня качества осуществляемого технологического присоединения, (П</t>
    </r>
    <r>
      <rPr>
        <vertAlign val="subscript"/>
        <sz val="12"/>
        <rFont val="Times New Roman"/>
        <family val="1"/>
      </rPr>
      <t>тпр)</t>
    </r>
  </si>
  <si>
    <r>
      <t>Показатель уровня качества обслуживания потребителей  услуг территориальной сетевой организации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</si>
  <si>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</si>
  <si>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пл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</si>
  <si>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</si>
  <si>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</si>
  <si>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</si>
  <si>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  <r>
      <rPr>
        <sz val="12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</si>
  <si>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  <r>
      <rPr>
        <sz val="12"/>
        <rFont val="Times New Roman"/>
        <family val="1"/>
      </rPr>
      <t xml:space="preserve"> (для территориальной сетевой организации)</t>
    </r>
  </si>
  <si>
    <t>Коэффициент значимости показателя уровня надежности оказываемых услуг, альфа</t>
  </si>
  <si>
    <t>Коэффициент значимости показателя уровня надежности оказываемых услуг, бета 1</t>
  </si>
  <si>
    <t>Коэффициент значимости показателя уровня надежности оказываемых услуг, бета 2</t>
  </si>
  <si>
    <r>
      <t>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кач1</t>
    </r>
  </si>
  <si>
    <r>
      <t>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кач2</t>
    </r>
  </si>
  <si>
    <r>
      <t>Обобщенный показатель уровня надежности и качества оказываемых услуг, К</t>
    </r>
    <r>
      <rPr>
        <vertAlign val="subscript"/>
        <sz val="12"/>
        <rFont val="Times New Roman"/>
        <family val="1"/>
      </rPr>
      <t xml:space="preserve"> об</t>
    </r>
  </si>
  <si>
    <r>
      <t>Число заявок на технологическое присоединение к сети, поданных  в соответствии с требованиями нормативных правовых актов, по которым 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</si>
  <si>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 технологического присоединения заявителей к сети                         (Пнс _тпр)</t>
  </si>
  <si>
    <t>Описание                (обоснование)</t>
  </si>
  <si>
    <t>№ формулы          Методических указаний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</si>
  <si>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</si>
  <si>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Директор </t>
  </si>
  <si>
    <t>Завгородний В.В.</t>
  </si>
  <si>
    <t>Директор</t>
  </si>
  <si>
    <t>ООО "Донская Сетевая Компания"  за 2016 год</t>
  </si>
  <si>
    <t>ООО "Донская Сетевая Компания"</t>
  </si>
  <si>
    <t>Форма 3.1 - Отчетные данные для расчета значения   показателя  качества рассмотрения заявок на технологическое присоединение к сети ООО "Донская Сетевая Компания" в период 2016г.</t>
  </si>
  <si>
    <t>Форма 3.2 - Отчетные данные для расчета значения   показателя  качества исполнения договоров об осуществлении технологического присоединения заявителей к сети ООО "Донская Сетевая Компания"</t>
  </si>
  <si>
    <t>Форма 3.3 - Отчетные данные для расчета значения   показателя  соблюдения антимонопольного законодательства при технологическом о присоединении  заявителей к электрическим сетям сетевой организации ООО "Донская Сетевая Компания"</t>
  </si>
  <si>
    <t xml:space="preserve">Форма 4.1 - Показатели уровня надежности и уровня качества оказываемых услуг электросетевой организации ООО "Донская Сетевая Компания" </t>
  </si>
  <si>
    <t xml:space="preserve">Форма 4.2 - Расчет обобщенного показателя  уровня надежности и уровня качества оказываемых услуг                    ООО "Донская Сетевая Компания" </t>
  </si>
  <si>
    <t>Форма   8.1 - Журнал учета данных первичной информации по всем прекращениям передачи электрической энергии произошедших на объектах  ООО "Донская Сетевая Компания"  за 2016 год.</t>
  </si>
  <si>
    <t>2</t>
  </si>
  <si>
    <t>Форма 1.3 - Предложения сетевой организации по плановым значениям показателей надёжности и качества</t>
  </si>
  <si>
    <t>Мероприятия, направленные на улучшение показателя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</si>
  <si>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</si>
  <si>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</si>
  <si>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</si>
  <si>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</si>
  <si>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</si>
  <si>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</si>
  <si>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</si>
  <si>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</si>
  <si>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 ООО "Донская Сетевая Компания"</t>
  </si>
  <si>
    <t>Показатель качества рассмотрения заявок на технологическое присоединение к сети (Пзаяв _тпр)</t>
  </si>
  <si>
    <t>5. Итого по индикатору</t>
  </si>
  <si>
    <t>Анализ показателей надежности и качества поставляемых товаров и оказываемых услуг за ____ год</t>
  </si>
  <si>
    <t>Значения показателей для расчета</t>
  </si>
  <si>
    <t>К</t>
  </si>
  <si>
    <t>min</t>
  </si>
  <si>
    <t>max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</si>
  <si>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</si>
  <si>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Показатель качества предоставления возможности технологического присоединения (Птпр)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</si>
  <si>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</si>
  <si>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t>Примечания:</t>
  </si>
  <si>
    <r>
      <t>1. Значение показателей К</t>
    </r>
    <r>
      <rPr>
        <b/>
        <vertAlign val="subscript"/>
        <sz val="10"/>
        <rFont val="Times New Roman"/>
        <family val="1"/>
      </rPr>
      <t>над</t>
    </r>
    <r>
      <rPr>
        <b/>
        <sz val="10"/>
        <rFont val="Times New Roman"/>
        <family val="1"/>
      </rPr>
      <t>, К</t>
    </r>
    <r>
      <rPr>
        <b/>
        <vertAlign val="subscript"/>
        <sz val="10"/>
        <rFont val="Times New Roman"/>
        <family val="1"/>
      </rPr>
      <t>кач1</t>
    </r>
    <r>
      <rPr>
        <b/>
        <sz val="10"/>
        <rFont val="Times New Roman"/>
        <family val="1"/>
      </rPr>
      <t xml:space="preserve"> и К</t>
    </r>
    <r>
      <rPr>
        <b/>
        <vertAlign val="subscript"/>
        <sz val="10"/>
        <rFont val="Times New Roman"/>
        <family val="1"/>
      </rPr>
      <t>кач2</t>
    </r>
    <r>
      <rPr>
        <b/>
        <sz val="10"/>
        <rFont val="Times New Roman"/>
        <family val="1"/>
      </rPr>
      <t>: достигнуто со значительным улучшением "1", достигнуто "0", не достигнуто "-1".</t>
    </r>
  </si>
  <si>
    <t>2. Формулы для значения "1"</t>
  </si>
  <si>
    <t>3. Формулы для значений "0" и "-1"</t>
  </si>
  <si>
    <t>4. Обобщенный показатель уровня надежности и качества оказываемых услуг для территориальных сетевых организаций:</t>
  </si>
  <si>
    <t>=</t>
  </si>
  <si>
    <t>5. Понижающий (повышающий) коэффициент, корректирующий необходимую валовую выручку сетевой организации с учетом надежности и качества производимых (реализуемых) товаров (услуг):</t>
  </si>
  <si>
    <r>
      <t>, где П</t>
    </r>
    <r>
      <rPr>
        <i/>
        <vertAlign val="subscript"/>
        <sz val="12"/>
        <rFont val="Times New Roman"/>
        <family val="1"/>
      </rPr>
      <t>кор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 2</t>
    </r>
  </si>
  <si>
    <t>План
(пост. РСТ от 29.12.15 №83/1)</t>
  </si>
  <si>
    <t>Факт
(пост. РСТ от _____ №)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</si>
  <si>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</si>
  <si>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 (ПС, ЛЭП)</t>
  </si>
  <si>
    <t>Высший класс напряжения обесточенного оборудования. кВ</t>
  </si>
  <si>
    <t>Причина прекращения передачи электрической энергии (1/ 0)</t>
  </si>
  <si>
    <t>Признак АПВ (1/ 0)</t>
  </si>
  <si>
    <t>Признак АВР (1/0)</t>
  </si>
  <si>
    <t>Количество точек поставки . По которым произошло прекращение передачи электрической энергии. Шт.</t>
  </si>
  <si>
    <t>Количество потребителей услуг (производители электрической энергии) , в отношении которых произошло прекращение передачи электрической энергии, шт.</t>
  </si>
  <si>
    <t>Время и дата  прекращения передачи электрической энергии (часы, минуты, ГГГГ.ММ.ДД)</t>
  </si>
  <si>
    <t>Время и дата  устранения технологического нарушения на объектах данной сетевой организации (часы, минуты, ГГГГ.ММ.ДД)</t>
  </si>
  <si>
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события, кВт</t>
  </si>
  <si>
    <t>Наименование документа первичной информации (акт расследования.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</si>
  <si>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</si>
  <si>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</si>
  <si>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</si>
  <si>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</si>
  <si>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 граф     9-15)</t>
  </si>
  <si>
    <t>Всего (сумма граф 25-27)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</si>
  <si>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</si>
  <si>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</si>
  <si>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</si>
  <si>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</si>
  <si>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</si>
  <si>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</si>
  <si>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</si>
  <si>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</si>
  <si>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</si>
  <si>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</si>
  <si>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</si>
  <si>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t>ООО "Донска Сетевая Компания"</t>
  </si>
  <si>
    <t>Параметр (критерий), характеризующий индикатор</t>
  </si>
  <si>
    <t>Число договоров об осуществлении  технологического присоединения заявителей  к сети, исполненных в соответствующем расчетном 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(Nнс сд _тпр)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</si>
  <si>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обсвлуживания потребителей, на каждый расчетный период регулирования в пределах долгосрочного периода регулирования ООО "Донская Сетевая Компания"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</si>
</sst>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dd/mm/yy\ h:mm;@"/>
    <numFmt numFmtId="174" formatCode="0.0"/>
    <numFmt numFmtId="175" formatCode="0.00000"/>
    <numFmt numFmtId="176" formatCode="0.0000"/>
    <numFmt numFmtId="177" formatCode="0.000"/>
    <numFmt numFmtId="178" formatCode="0.0000000"/>
    <numFmt numFmtId="179" formatCode="0.000000"/>
    <numFmt numFmtId="180" formatCode="[$-FC19]d\ mmmm\ yyyy\ &quot;г.&quot;"/>
    <numFmt numFmtId="181" formatCode="#,##0.000000"/>
    <numFmt numFmtId="182" formatCode="#,##0.000"/>
    <numFmt numFmtId="183" formatCode="[=0]&quot; --&quot;;#,##0.0000"/>
    <numFmt numFmtId="184" formatCode="[=0]&quot; --&quot;;#,##0.0"/>
    <numFmt numFmtId="185" formatCode="mmm/yyyy"/>
    <numFmt numFmtId="186" formatCode="h:mm;@"/>
    <numFmt numFmtId="187" formatCode="dd/mm/yy;@"/>
    <numFmt numFmtId="188" formatCode="[$-F800]dddd\,\ mmmm\ dd\,\ yyyy"/>
    <numFmt numFmtId="189" formatCode="[=0]&quot; --&quot;;#,##0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#,##0.00000"/>
    <numFmt numFmtId="196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sz val="8"/>
      <name val="Calibri"/>
      <family val="2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sz val="10"/>
      <name val="Calibri"/>
      <family val="2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vertAlign val="subscript"/>
      <sz val="12"/>
      <name val="Times New Roman"/>
      <family val="1"/>
    </font>
    <font>
      <i/>
      <vertAlign val="subscript"/>
      <sz val="10"/>
      <name val="Times New Roman"/>
      <family val="1"/>
    </font>
    <font>
      <sz val="14"/>
      <name val="Calibri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1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2" fillId="32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173" fontId="24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justify" vertical="center"/>
    </xf>
    <xf numFmtId="0" fontId="4" fillId="32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27" fillId="0" borderId="0" xfId="54">
      <alignment/>
      <protection/>
    </xf>
    <xf numFmtId="176" fontId="10" fillId="33" borderId="10" xfId="54" applyNumberFormat="1" applyFont="1" applyFill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1" fontId="10" fillId="33" borderId="10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176" fontId="10" fillId="33" borderId="10" xfId="54" applyNumberFormat="1" applyFont="1" applyFill="1" applyBorder="1" applyAlignment="1">
      <alignment horizontal="center" vertical="center"/>
      <protection/>
    </xf>
    <xf numFmtId="0" fontId="9" fillId="0" borderId="0" xfId="54" applyFont="1" applyBorder="1" applyAlignment="1">
      <alignment horizontal="justify" wrapText="1"/>
      <protection/>
    </xf>
    <xf numFmtId="0" fontId="5" fillId="0" borderId="0" xfId="54" applyFont="1" applyBorder="1" applyAlignment="1">
      <alignment horizontal="justify" wrapText="1"/>
      <protection/>
    </xf>
    <xf numFmtId="0" fontId="10" fillId="0" borderId="0" xfId="54" applyFont="1" applyBorder="1" applyAlignment="1">
      <alignment horizontal="left" wrapText="1"/>
      <protection/>
    </xf>
    <xf numFmtId="0" fontId="10" fillId="0" borderId="0" xfId="54" applyFont="1" applyBorder="1" applyAlignment="1">
      <alignment horizontal="center"/>
      <protection/>
    </xf>
    <xf numFmtId="0" fontId="27" fillId="0" borderId="18" xfId="54" applyBorder="1">
      <alignment/>
      <protection/>
    </xf>
    <xf numFmtId="0" fontId="2" fillId="0" borderId="18" xfId="54" applyFont="1" applyBorder="1" applyAlignment="1">
      <alignment/>
      <protection/>
    </xf>
    <xf numFmtId="0" fontId="4" fillId="0" borderId="0" xfId="0" applyNumberFormat="1" applyFont="1" applyBorder="1" applyAlignment="1">
      <alignment horizontal="center"/>
    </xf>
    <xf numFmtId="0" fontId="5" fillId="0" borderId="0" xfId="54" applyFont="1" applyFill="1" applyAlignment="1">
      <alignment horizontal="left" vertical="top"/>
      <protection/>
    </xf>
    <xf numFmtId="0" fontId="5" fillId="0" borderId="18" xfId="54" applyFont="1" applyFill="1" applyBorder="1" applyAlignment="1">
      <alignment horizontal="center" vertical="top"/>
      <protection/>
    </xf>
    <xf numFmtId="0" fontId="4" fillId="0" borderId="10" xfId="53" applyNumberFormat="1" applyFont="1" applyBorder="1" applyAlignment="1">
      <alignment horizontal="center" vertical="center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left" vertical="top"/>
      <protection/>
    </xf>
    <xf numFmtId="0" fontId="4" fillId="0" borderId="18" xfId="54" applyFont="1" applyFill="1" applyBorder="1" applyAlignment="1">
      <alignment horizontal="center" vertical="top"/>
      <protection/>
    </xf>
    <xf numFmtId="0" fontId="74" fillId="0" borderId="0" xfId="0" applyFont="1" applyAlignment="1">
      <alignment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74" fontId="13" fillId="34" borderId="10" xfId="0" applyNumberFormat="1" applyFont="1" applyFill="1" applyBorder="1" applyAlignment="1">
      <alignment horizontal="center"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53" applyNumberFormat="1" applyFont="1" applyFill="1" applyBorder="1" applyAlignment="1">
      <alignment horizontal="center" vertical="center"/>
      <protection/>
    </xf>
    <xf numFmtId="174" fontId="4" fillId="34" borderId="10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81" fontId="10" fillId="0" borderId="10" xfId="0" applyNumberFormat="1" applyFont="1" applyBorder="1" applyAlignment="1">
      <alignment horizontal="center" vertical="center"/>
    </xf>
    <xf numFmtId="4" fontId="10" fillId="3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196" fontId="11" fillId="7" borderId="0" xfId="0" applyNumberFormat="1" applyFont="1" applyFill="1" applyAlignment="1">
      <alignment horizontal="center"/>
    </xf>
    <xf numFmtId="196" fontId="10" fillId="0" borderId="0" xfId="0" applyNumberFormat="1" applyFont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176" fontId="4" fillId="34" borderId="10" xfId="53" applyNumberFormat="1" applyFont="1" applyFill="1" applyBorder="1" applyAlignment="1">
      <alignment horizontal="center" vertical="center" wrapText="1"/>
      <protection/>
    </xf>
    <xf numFmtId="194" fontId="10" fillId="30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187" fontId="75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76" fillId="0" borderId="22" xfId="0" applyFont="1" applyBorder="1" applyAlignment="1">
      <alignment horizont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9" fontId="4" fillId="35" borderId="10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 vertical="top" wrapText="1"/>
    </xf>
    <xf numFmtId="0" fontId="4" fillId="34" borderId="0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176" fontId="4" fillId="34" borderId="0" xfId="0" applyNumberFormat="1" applyFont="1" applyFill="1" applyBorder="1" applyAlignment="1">
      <alignment horizontal="center" vertical="center"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4" fillId="34" borderId="0" xfId="53" applyNumberFormat="1" applyFont="1" applyFill="1" applyBorder="1" applyAlignment="1">
      <alignment horizontal="center" vertical="center" wrapText="1"/>
      <protection/>
    </xf>
    <xf numFmtId="1" fontId="10" fillId="34" borderId="10" xfId="54" applyNumberFormat="1" applyFont="1" applyFill="1" applyBorder="1" applyAlignment="1">
      <alignment horizontal="center"/>
      <protection/>
    </xf>
    <xf numFmtId="0" fontId="26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4" fontId="77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 applyProtection="1">
      <alignment horizontal="center" vertical="center"/>
      <protection locked="0"/>
    </xf>
    <xf numFmtId="1" fontId="10" fillId="34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top" wrapText="1"/>
    </xf>
    <xf numFmtId="176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>
      <alignment horizontal="left" vertical="center" wrapText="1"/>
    </xf>
    <xf numFmtId="0" fontId="4" fillId="0" borderId="0" xfId="54" applyFont="1" applyAlignment="1">
      <alignment horizont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10" fillId="33" borderId="16" xfId="54" applyFont="1" applyFill="1" applyBorder="1" applyAlignment="1">
      <alignment horizontal="left" wrapText="1"/>
      <protection/>
    </xf>
    <xf numFmtId="0" fontId="10" fillId="0" borderId="16" xfId="54" applyFont="1" applyBorder="1" applyAlignment="1">
      <alignment horizontal="left" wrapText="1"/>
      <protection/>
    </xf>
    <xf numFmtId="49" fontId="10" fillId="0" borderId="20" xfId="54" applyNumberFormat="1" applyFont="1" applyBorder="1" applyAlignment="1">
      <alignment horizontal="center" vertical="center"/>
      <protection/>
    </xf>
    <xf numFmtId="49" fontId="10" fillId="0" borderId="19" xfId="54" applyNumberFormat="1" applyFont="1" applyBorder="1" applyAlignment="1">
      <alignment horizontal="center" vertical="center"/>
      <protection/>
    </xf>
    <xf numFmtId="0" fontId="10" fillId="0" borderId="18" xfId="54" applyFont="1" applyBorder="1" applyAlignment="1">
      <alignment horizontal="left" wrapText="1"/>
      <protection/>
    </xf>
    <xf numFmtId="0" fontId="2" fillId="0" borderId="0" xfId="54" applyFont="1" applyBorder="1" applyAlignment="1">
      <alignment horizontal="left" wrapText="1"/>
      <protection/>
    </xf>
    <xf numFmtId="0" fontId="2" fillId="0" borderId="0" xfId="54" applyFont="1" applyBorder="1" applyAlignment="1">
      <alignment horizontal="center"/>
      <protection/>
    </xf>
    <xf numFmtId="0" fontId="10" fillId="0" borderId="16" xfId="54" applyFont="1" applyFill="1" applyBorder="1" applyAlignment="1">
      <alignment horizontal="left" wrapText="1"/>
      <protection/>
    </xf>
    <xf numFmtId="0" fontId="10" fillId="0" borderId="18" xfId="54" applyFont="1" applyFill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wrapText="1"/>
      <protection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 indent="2"/>
    </xf>
    <xf numFmtId="0" fontId="2" fillId="0" borderId="15" xfId="0" applyFont="1" applyBorder="1" applyAlignment="1">
      <alignment horizontal="left" wrapText="1" indent="2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17" fillId="4" borderId="11" xfId="0" applyNumberFormat="1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2" fontId="17" fillId="4" borderId="17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15" fillId="2" borderId="11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9" fillId="0" borderId="0" xfId="0" applyFont="1" applyAlignment="1">
      <alignment horizontal="justify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76" fillId="0" borderId="10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 wrapText="1"/>
    </xf>
    <xf numFmtId="0" fontId="76" fillId="0" borderId="21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0" fontId="76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0" fillId="30" borderId="20" xfId="0" applyNumberFormat="1" applyFont="1" applyFill="1" applyBorder="1" applyAlignment="1" applyProtection="1">
      <alignment horizontal="center" vertical="center"/>
      <protection locked="0"/>
    </xf>
    <xf numFmtId="4" fontId="10" fillId="30" borderId="21" xfId="0" applyNumberFormat="1" applyFont="1" applyFill="1" applyBorder="1" applyAlignment="1" applyProtection="1">
      <alignment horizontal="center" vertical="center"/>
      <protection locked="0"/>
    </xf>
    <xf numFmtId="4" fontId="10" fillId="30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238125</xdr:rowOff>
    </xdr:from>
    <xdr:to>
      <xdr:col>6</xdr:col>
      <xdr:colOff>352425</xdr:colOff>
      <xdr:row>3</xdr:row>
      <xdr:rowOff>390525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8096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2790825</xdr:colOff>
      <xdr:row>13</xdr:row>
      <xdr:rowOff>19050</xdr:rowOff>
    </xdr:from>
    <xdr:to>
      <xdr:col>3</xdr:col>
      <xdr:colOff>152400</xdr:colOff>
      <xdr:row>14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343275"/>
          <a:ext cx="1885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11</xdr:row>
      <xdr:rowOff>19050</xdr:rowOff>
    </xdr:from>
    <xdr:to>
      <xdr:col>3</xdr:col>
      <xdr:colOff>104775</xdr:colOff>
      <xdr:row>12</xdr:row>
      <xdr:rowOff>57150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962275"/>
          <a:ext cx="1666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2190750</xdr:colOff>
      <xdr:row>15</xdr:row>
      <xdr:rowOff>57150</xdr:rowOff>
    </xdr:from>
    <xdr:to>
      <xdr:col>4</xdr:col>
      <xdr:colOff>590550</xdr:colOff>
      <xdr:row>16</xdr:row>
      <xdr:rowOff>123825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857625"/>
          <a:ext cx="3495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2181225</xdr:colOff>
      <xdr:row>18</xdr:row>
      <xdr:rowOff>28575</xdr:rowOff>
    </xdr:from>
    <xdr:to>
      <xdr:col>4</xdr:col>
      <xdr:colOff>114300</xdr:colOff>
      <xdr:row>19</xdr:row>
      <xdr:rowOff>76200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4400550"/>
          <a:ext cx="3028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1800225</xdr:colOff>
      <xdr:row>26</xdr:row>
      <xdr:rowOff>190500</xdr:rowOff>
    </xdr:from>
    <xdr:to>
      <xdr:col>1</xdr:col>
      <xdr:colOff>209550</xdr:colOff>
      <xdr:row>28</xdr:row>
      <xdr:rowOff>123825</xdr:rowOff>
    </xdr:to>
    <xdr:pic>
      <xdr:nvPicPr>
        <xdr:cNvPr id="6" name="Рисунок 6" descr="base_1_106840_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800225" y="6267450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171450</xdr:rowOff>
    </xdr:from>
    <xdr:to>
      <xdr:col>1</xdr:col>
      <xdr:colOff>276225</xdr:colOff>
      <xdr:row>24</xdr:row>
      <xdr:rowOff>57150</xdr:rowOff>
    </xdr:to>
    <xdr:pic>
      <xdr:nvPicPr>
        <xdr:cNvPr id="7" name="Рисунок 7" descr="base_1_171337_24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5305425"/>
          <a:ext cx="3305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3</xdr:row>
      <xdr:rowOff>228600</xdr:rowOff>
    </xdr:from>
    <xdr:to>
      <xdr:col>8</xdr:col>
      <xdr:colOff>381000</xdr:colOff>
      <xdr:row>3</xdr:row>
      <xdr:rowOff>428625</xdr:rowOff>
    </xdr:to>
    <xdr:pic>
      <xdr:nvPicPr>
        <xdr:cNvPr id="8" name="Рисунок 8" descr="base_1_171337_25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58100" y="80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3</xdr:row>
      <xdr:rowOff>247650</xdr:rowOff>
    </xdr:from>
    <xdr:to>
      <xdr:col>7</xdr:col>
      <xdr:colOff>419100</xdr:colOff>
      <xdr:row>3</xdr:row>
      <xdr:rowOff>457200</xdr:rowOff>
    </xdr:to>
    <xdr:pic>
      <xdr:nvPicPr>
        <xdr:cNvPr id="9" name="Рисунок 9" descr="base_1_171337_25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086600" y="8191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3</xdr:row>
      <xdr:rowOff>238125</xdr:rowOff>
    </xdr:from>
    <xdr:to>
      <xdr:col>10</xdr:col>
      <xdr:colOff>447675</xdr:colOff>
      <xdr:row>3</xdr:row>
      <xdr:rowOff>457200</xdr:rowOff>
    </xdr:to>
    <xdr:pic>
      <xdr:nvPicPr>
        <xdr:cNvPr id="10" name="Рисунок 10" descr="base_1_171337_26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648700" y="80962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3</xdr:row>
      <xdr:rowOff>209550</xdr:rowOff>
    </xdr:from>
    <xdr:to>
      <xdr:col>11</xdr:col>
      <xdr:colOff>485775</xdr:colOff>
      <xdr:row>3</xdr:row>
      <xdr:rowOff>457200</xdr:rowOff>
    </xdr:to>
    <xdr:pic>
      <xdr:nvPicPr>
        <xdr:cNvPr id="11" name="Рисунок 11" descr="base_1_171337_269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191625" y="7810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3</xdr:row>
      <xdr:rowOff>238125</xdr:rowOff>
    </xdr:from>
    <xdr:to>
      <xdr:col>9</xdr:col>
      <xdr:colOff>447675</xdr:colOff>
      <xdr:row>3</xdr:row>
      <xdr:rowOff>466725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24825" y="8096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2714625</xdr:colOff>
      <xdr:row>12</xdr:row>
      <xdr:rowOff>9525</xdr:rowOff>
    </xdr:from>
    <xdr:to>
      <xdr:col>3</xdr:col>
      <xdr:colOff>133350</xdr:colOff>
      <xdr:row>13</xdr:row>
      <xdr:rowOff>57150</xdr:rowOff>
    </xdr:to>
    <xdr:pic>
      <xdr:nvPicPr>
        <xdr:cNvPr id="13" name="Рисунок 13" descr="base_1_171337_23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14625" y="3143250"/>
          <a:ext cx="1943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2219325</xdr:colOff>
      <xdr:row>16</xdr:row>
      <xdr:rowOff>142875</xdr:rowOff>
    </xdr:from>
    <xdr:to>
      <xdr:col>4</xdr:col>
      <xdr:colOff>533400</xdr:colOff>
      <xdr:row>18</xdr:row>
      <xdr:rowOff>19050</xdr:rowOff>
    </xdr:to>
    <xdr:pic>
      <xdr:nvPicPr>
        <xdr:cNvPr id="14" name="Рисунок 14" descr="base_1_171337_23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219325" y="4133850"/>
          <a:ext cx="3409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145" zoomScaleSheetLayoutView="145" zoomScalePageLayoutView="0" workbookViewId="0" topLeftCell="A1">
      <selection activeCell="A20" sqref="A20:D20"/>
    </sheetView>
  </sheetViews>
  <sheetFormatPr defaultColWidth="9.140625" defaultRowHeight="15"/>
  <cols>
    <col min="1" max="1" width="3.57421875" style="0" customWidth="1"/>
    <col min="2" max="2" width="48.28125" style="0" customWidth="1"/>
    <col min="3" max="3" width="35.28125" style="0" customWidth="1"/>
    <col min="4" max="4" width="48.28125" style="0" customWidth="1"/>
  </cols>
  <sheetData>
    <row r="1" spans="1:14" ht="15.75">
      <c r="A1" s="161" t="s">
        <v>38</v>
      </c>
      <c r="B1" s="161"/>
      <c r="C1" s="161"/>
      <c r="D1" s="161"/>
      <c r="E1" s="4"/>
      <c r="F1" s="4"/>
      <c r="G1" s="4"/>
      <c r="H1" s="4"/>
      <c r="I1" s="4"/>
      <c r="J1" s="4"/>
      <c r="K1" s="4"/>
      <c r="L1" s="4"/>
      <c r="M1" s="2"/>
      <c r="N1" s="2"/>
    </row>
    <row r="2" spans="1:14" ht="15.75">
      <c r="A2" s="161" t="s">
        <v>502</v>
      </c>
      <c r="B2" s="161"/>
      <c r="C2" s="161"/>
      <c r="D2" s="161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3.5" customHeight="1">
      <c r="A4" s="5" t="s">
        <v>39</v>
      </c>
      <c r="B4" s="6" t="s">
        <v>40</v>
      </c>
      <c r="C4" s="6" t="s">
        <v>41</v>
      </c>
      <c r="D4" s="6" t="s">
        <v>42</v>
      </c>
      <c r="E4" s="4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8.75" customHeight="1">
      <c r="A5" s="5">
        <v>1</v>
      </c>
      <c r="B5" s="5" t="s">
        <v>144</v>
      </c>
      <c r="C5" s="97">
        <v>0</v>
      </c>
      <c r="D5" s="94">
        <v>20</v>
      </c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16.5" customHeight="1">
      <c r="A6" s="5">
        <v>2</v>
      </c>
      <c r="B6" s="5" t="s">
        <v>145</v>
      </c>
      <c r="C6" s="97">
        <v>0</v>
      </c>
      <c r="D6" s="94">
        <v>20</v>
      </c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15" customHeight="1">
      <c r="A7" s="5">
        <v>3</v>
      </c>
      <c r="B7" s="5" t="s">
        <v>146</v>
      </c>
      <c r="C7" s="97">
        <v>0</v>
      </c>
      <c r="D7" s="94">
        <v>20</v>
      </c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5" ht="14.25" customHeight="1">
      <c r="A8" s="5">
        <v>4</v>
      </c>
      <c r="B8" s="5" t="s">
        <v>147</v>
      </c>
      <c r="C8" s="97">
        <v>0</v>
      </c>
      <c r="D8" s="94">
        <v>20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</row>
    <row r="9" spans="1:15" ht="15.75">
      <c r="A9" s="5">
        <v>5</v>
      </c>
      <c r="B9" s="5" t="s">
        <v>148</v>
      </c>
      <c r="C9" s="97">
        <v>0</v>
      </c>
      <c r="D9" s="94">
        <v>22</v>
      </c>
      <c r="E9" s="3"/>
      <c r="F9" s="3"/>
      <c r="G9" s="3"/>
      <c r="H9" s="3"/>
      <c r="I9" s="3"/>
      <c r="J9" s="3"/>
      <c r="K9" s="3"/>
      <c r="L9" s="3"/>
      <c r="M9" s="3"/>
      <c r="N9" s="3"/>
      <c r="O9" s="1"/>
    </row>
    <row r="10" spans="1:15" ht="17.25" customHeight="1">
      <c r="A10" s="5">
        <v>6</v>
      </c>
      <c r="B10" s="5" t="s">
        <v>149</v>
      </c>
      <c r="C10" s="97">
        <v>0</v>
      </c>
      <c r="D10" s="94">
        <v>22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</row>
    <row r="11" spans="1:15" ht="15.75" customHeight="1">
      <c r="A11" s="5">
        <v>7</v>
      </c>
      <c r="B11" s="5" t="s">
        <v>150</v>
      </c>
      <c r="C11" s="97">
        <v>0</v>
      </c>
      <c r="D11" s="94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5" ht="15.75">
      <c r="A12" s="5">
        <v>8</v>
      </c>
      <c r="B12" s="5" t="s">
        <v>151</v>
      </c>
      <c r="C12" s="97">
        <v>0</v>
      </c>
      <c r="D12" s="94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</row>
    <row r="13" spans="1:15" ht="15.75">
      <c r="A13" s="5">
        <v>9</v>
      </c>
      <c r="B13" s="5" t="s">
        <v>152</v>
      </c>
      <c r="C13" s="97">
        <v>0</v>
      </c>
      <c r="D13" s="94">
        <v>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5.75">
      <c r="A14" s="5">
        <v>10</v>
      </c>
      <c r="B14" s="5" t="s">
        <v>153</v>
      </c>
      <c r="C14" s="97">
        <v>0</v>
      </c>
      <c r="D14" s="94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</row>
    <row r="15" spans="1:15" ht="15.75">
      <c r="A15" s="5">
        <v>11</v>
      </c>
      <c r="B15" s="5" t="s">
        <v>154</v>
      </c>
      <c r="C15" s="97">
        <v>0</v>
      </c>
      <c r="D15" s="94">
        <v>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 ht="15.75">
      <c r="A16" s="5">
        <v>12</v>
      </c>
      <c r="B16" s="5" t="s">
        <v>155</v>
      </c>
      <c r="C16" s="97">
        <v>0</v>
      </c>
      <c r="D16" s="94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5" ht="17.25" customHeight="1">
      <c r="A17" s="159" t="s">
        <v>33</v>
      </c>
      <c r="B17" s="160"/>
      <c r="C17" s="98">
        <f>SUM(C5:C16)</f>
        <v>0</v>
      </c>
      <c r="D17" s="94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0:14" ht="15.75">
      <c r="J19" s="2"/>
      <c r="K19" s="2"/>
      <c r="L19" s="2"/>
      <c r="M19" s="2"/>
      <c r="N19" s="2"/>
    </row>
    <row r="20" spans="1:14" ht="17.25" customHeight="1">
      <c r="A20" s="162" t="s">
        <v>499</v>
      </c>
      <c r="B20" s="162"/>
      <c r="C20" s="162"/>
      <c r="D20" s="162"/>
      <c r="E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47" t="s">
        <v>500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4">
    <mergeCell ref="A17:B17"/>
    <mergeCell ref="A1:D1"/>
    <mergeCell ref="A2:D2"/>
    <mergeCell ref="A20:D20"/>
  </mergeCells>
  <printOptions/>
  <pageMargins left="0.3937007874015748" right="0.3937007874015748" top="0.984251968503937" bottom="0.3937007874015748" header="0.196850393700787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3"/>
  <sheetViews>
    <sheetView view="pageBreakPreview" zoomScale="130" zoomScaleSheetLayoutView="130" zoomScalePageLayoutView="0" workbookViewId="0" topLeftCell="A1">
      <selection activeCell="BF6" sqref="BF6:DD6"/>
    </sheetView>
  </sheetViews>
  <sheetFormatPr defaultColWidth="0.85546875" defaultRowHeight="15"/>
  <cols>
    <col min="1" max="56" width="0.85546875" style="12" customWidth="1"/>
    <col min="57" max="57" width="4.8515625" style="12" customWidth="1"/>
    <col min="58" max="107" width="0.85546875" style="12" customWidth="1"/>
    <col min="108" max="108" width="0.5625" style="12" customWidth="1"/>
    <col min="109" max="114" width="0.85546875" style="12" hidden="1" customWidth="1"/>
    <col min="115" max="16384" width="0.85546875" style="12" customWidth="1"/>
  </cols>
  <sheetData>
    <row r="1" spans="1:161" s="7" customFormat="1" ht="51" customHeight="1">
      <c r="A1" s="221" t="s">
        <v>506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08" s="7" customFormat="1" ht="6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1:108" s="7" customFormat="1" ht="30.75" customHeight="1">
      <c r="A3" s="230" t="s">
        <v>79</v>
      </c>
      <c r="B3" s="214"/>
      <c r="C3" s="214"/>
      <c r="D3" s="214"/>
      <c r="E3" s="214"/>
      <c r="F3" s="214"/>
      <c r="G3" s="214" t="s">
        <v>80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20" t="s">
        <v>81</v>
      </c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31"/>
    </row>
    <row r="4" spans="1:108" s="7" customFormat="1" ht="129.75" customHeight="1">
      <c r="A4" s="215">
        <v>1</v>
      </c>
      <c r="B4" s="215"/>
      <c r="C4" s="215"/>
      <c r="D4" s="215"/>
      <c r="E4" s="215"/>
      <c r="F4" s="223"/>
      <c r="G4" s="224" t="s">
        <v>424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6"/>
      <c r="BF4" s="227">
        <v>0</v>
      </c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9"/>
    </row>
    <row r="5" spans="1:108" s="7" customFormat="1" ht="66.75" customHeight="1">
      <c r="A5" s="215">
        <v>1</v>
      </c>
      <c r="B5" s="215"/>
      <c r="C5" s="215"/>
      <c r="D5" s="215"/>
      <c r="E5" s="215"/>
      <c r="F5" s="223"/>
      <c r="G5" s="224" t="s">
        <v>425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6"/>
      <c r="BF5" s="227">
        <v>0.1</v>
      </c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9"/>
    </row>
    <row r="6" spans="1:108" ht="66.75" customHeight="1">
      <c r="A6" s="215">
        <v>2</v>
      </c>
      <c r="B6" s="215"/>
      <c r="C6" s="215"/>
      <c r="D6" s="215"/>
      <c r="E6" s="215"/>
      <c r="F6" s="223"/>
      <c r="G6" s="224" t="s">
        <v>426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6"/>
      <c r="BF6" s="232">
        <f>BF5/MAX(1,BF5-BF4)</f>
        <v>0.1</v>
      </c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4"/>
    </row>
    <row r="7" spans="1:108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</row>
    <row r="8" spans="1:108" ht="15.75">
      <c r="A8" s="162" t="s">
        <v>499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</row>
    <row r="9" spans="1:108" ht="15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218" t="s">
        <v>500</v>
      </c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</row>
    <row r="10" spans="1:108" ht="15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1:108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ht="15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</row>
    <row r="13" spans="1:108" ht="15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</row>
  </sheetData>
  <sheetProtection/>
  <mergeCells count="15">
    <mergeCell ref="G4:BE4"/>
    <mergeCell ref="A6:F6"/>
    <mergeCell ref="BF6:DD6"/>
    <mergeCell ref="G6:BE6"/>
    <mergeCell ref="A1:DD1"/>
    <mergeCell ref="A8:DD8"/>
    <mergeCell ref="CH9:DD9"/>
    <mergeCell ref="A5:F5"/>
    <mergeCell ref="G5:BE5"/>
    <mergeCell ref="BF5:DD5"/>
    <mergeCell ref="A3:F3"/>
    <mergeCell ref="G3:BE3"/>
    <mergeCell ref="BF3:DD3"/>
    <mergeCell ref="A4:F4"/>
    <mergeCell ref="BF4:DD4"/>
  </mergeCells>
  <printOptions/>
  <pageMargins left="0.7874015748031497" right="0.3937007874015748" top="0.3937007874015748" bottom="0.3937007874015748" header="0.4724409448818898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45" zoomScaleSheetLayoutView="145" zoomScalePageLayoutView="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2" width="57.421875" style="0" customWidth="1"/>
    <col min="3" max="3" width="25.7109375" style="0" customWidth="1"/>
    <col min="4" max="4" width="11.421875" style="0" customWidth="1"/>
  </cols>
  <sheetData>
    <row r="1" spans="1:4" ht="59.25" customHeight="1">
      <c r="A1" s="235" t="s">
        <v>507</v>
      </c>
      <c r="B1" s="235"/>
      <c r="C1" s="235"/>
      <c r="D1" s="235"/>
    </row>
    <row r="2" spans="1:4" ht="15">
      <c r="A2" s="78"/>
      <c r="B2" s="78"/>
      <c r="C2" s="79"/>
      <c r="D2" s="79"/>
    </row>
    <row r="3" spans="1:4" ht="28.5" customHeight="1">
      <c r="A3" s="80" t="s">
        <v>39</v>
      </c>
      <c r="B3" s="80" t="s">
        <v>78</v>
      </c>
      <c r="C3" s="81" t="s">
        <v>36</v>
      </c>
      <c r="D3" s="81" t="s">
        <v>27</v>
      </c>
    </row>
    <row r="4" spans="1:4" ht="38.25" customHeight="1">
      <c r="A4" s="80">
        <v>1</v>
      </c>
      <c r="B4" s="82" t="s">
        <v>421</v>
      </c>
      <c r="C4" s="83" t="s">
        <v>475</v>
      </c>
      <c r="D4" s="99">
        <f>'ф.1.3'!E7</f>
        <v>0</v>
      </c>
    </row>
    <row r="5" spans="1:4" ht="34.5">
      <c r="A5" s="80">
        <v>2</v>
      </c>
      <c r="B5" s="82" t="s">
        <v>479</v>
      </c>
      <c r="C5" s="83" t="s">
        <v>476</v>
      </c>
      <c r="D5" s="99">
        <f>'ф.1.3'!E8</f>
        <v>0.8200000000000001</v>
      </c>
    </row>
    <row r="6" spans="1:4" ht="38.25" customHeight="1">
      <c r="A6" s="80">
        <v>3</v>
      </c>
      <c r="B6" s="82" t="s">
        <v>480</v>
      </c>
      <c r="C6" s="93" t="s">
        <v>477</v>
      </c>
      <c r="D6" s="119">
        <f>'ф.1.3'!E9</f>
        <v>0.9500000000000001</v>
      </c>
    </row>
    <row r="7" spans="1:4" ht="20.25">
      <c r="A7" s="80">
        <v>4</v>
      </c>
      <c r="B7" s="82" t="s">
        <v>481</v>
      </c>
      <c r="C7" s="93" t="s">
        <v>17</v>
      </c>
      <c r="D7" s="99">
        <v>1.0455</v>
      </c>
    </row>
    <row r="8" spans="1:4" ht="20.25">
      <c r="A8" s="80">
        <v>5</v>
      </c>
      <c r="B8" s="82" t="s">
        <v>482</v>
      </c>
      <c r="C8" s="83" t="s">
        <v>17</v>
      </c>
      <c r="D8" s="99">
        <v>1</v>
      </c>
    </row>
    <row r="9" spans="1:4" ht="20.25">
      <c r="A9" s="80">
        <v>6</v>
      </c>
      <c r="B9" s="82" t="s">
        <v>483</v>
      </c>
      <c r="C9" s="83" t="s">
        <v>17</v>
      </c>
      <c r="D9" s="119">
        <v>0.8975</v>
      </c>
    </row>
    <row r="10" spans="1:4" ht="34.5">
      <c r="A10" s="80">
        <v>7</v>
      </c>
      <c r="B10" s="82" t="s">
        <v>484</v>
      </c>
      <c r="C10" s="83" t="s">
        <v>478</v>
      </c>
      <c r="D10" s="99">
        <v>1</v>
      </c>
    </row>
    <row r="11" spans="1:4" ht="66">
      <c r="A11" s="80">
        <v>8</v>
      </c>
      <c r="B11" s="82" t="s">
        <v>485</v>
      </c>
      <c r="C11" s="83" t="s">
        <v>478</v>
      </c>
      <c r="D11" s="99" t="s">
        <v>100</v>
      </c>
    </row>
    <row r="12" spans="1:4" ht="50.25">
      <c r="A12" s="80">
        <v>9</v>
      </c>
      <c r="B12" s="82" t="s">
        <v>486</v>
      </c>
      <c r="C12" s="83" t="s">
        <v>478</v>
      </c>
      <c r="D12" s="99">
        <v>0</v>
      </c>
    </row>
    <row r="13" spans="1:4" ht="50.25">
      <c r="A13" s="80">
        <v>9</v>
      </c>
      <c r="B13" s="82" t="s">
        <v>487</v>
      </c>
      <c r="C13" s="83" t="s">
        <v>478</v>
      </c>
      <c r="D13" s="99">
        <v>0</v>
      </c>
    </row>
    <row r="14" spans="1:4" ht="15.75">
      <c r="A14" s="152"/>
      <c r="B14" s="153"/>
      <c r="C14" s="154"/>
      <c r="D14" s="155"/>
    </row>
    <row r="16" spans="1:4" ht="15.75">
      <c r="A16" s="162" t="s">
        <v>501</v>
      </c>
      <c r="B16" s="162"/>
      <c r="C16" s="162"/>
      <c r="D16" s="162"/>
    </row>
    <row r="17" spans="1:4" ht="15.75">
      <c r="A17" s="2"/>
      <c r="B17" s="2"/>
      <c r="C17" s="2"/>
      <c r="D17" s="47" t="s">
        <v>500</v>
      </c>
    </row>
  </sheetData>
  <sheetProtection/>
  <mergeCells count="2">
    <mergeCell ref="A1:D1"/>
    <mergeCell ref="A16:D1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45" zoomScaleSheetLayoutView="145" zoomScalePageLayoutView="0" workbookViewId="0" topLeftCell="A1">
      <selection activeCell="A1" sqref="A1:D1"/>
    </sheetView>
  </sheetViews>
  <sheetFormatPr defaultColWidth="9.140625" defaultRowHeight="15"/>
  <cols>
    <col min="1" max="1" width="5.421875" style="0" customWidth="1"/>
    <col min="2" max="2" width="55.28125" style="0" customWidth="1"/>
    <col min="3" max="3" width="30.7109375" style="0" customWidth="1"/>
    <col min="4" max="4" width="10.28125" style="0" customWidth="1"/>
  </cols>
  <sheetData>
    <row r="1" spans="1:4" ht="42" customHeight="1">
      <c r="A1" s="236" t="s">
        <v>508</v>
      </c>
      <c r="B1" s="236"/>
      <c r="C1" s="236"/>
      <c r="D1" s="236"/>
    </row>
    <row r="2" spans="1:4" ht="15.75">
      <c r="A2" s="84"/>
      <c r="B2" s="84"/>
      <c r="C2" s="85"/>
      <c r="D2" s="85"/>
    </row>
    <row r="3" spans="1:4" ht="31.5">
      <c r="A3" s="80" t="s">
        <v>39</v>
      </c>
      <c r="B3" s="80" t="s">
        <v>78</v>
      </c>
      <c r="C3" s="81" t="s">
        <v>497</v>
      </c>
      <c r="D3" s="81" t="s">
        <v>27</v>
      </c>
    </row>
    <row r="4" spans="1:4" ht="31.5">
      <c r="A4" s="80">
        <v>1</v>
      </c>
      <c r="B4" s="82" t="s">
        <v>488</v>
      </c>
      <c r="C4" s="87"/>
      <c r="D4" s="100">
        <v>0.65</v>
      </c>
    </row>
    <row r="5" spans="1:4" ht="31.5">
      <c r="A5" s="80">
        <v>2</v>
      </c>
      <c r="B5" s="82" t="s">
        <v>489</v>
      </c>
      <c r="C5" s="87"/>
      <c r="D5" s="100">
        <v>0.25</v>
      </c>
    </row>
    <row r="6" spans="1:4" ht="31.5">
      <c r="A6" s="80">
        <v>3</v>
      </c>
      <c r="B6" s="82" t="s">
        <v>490</v>
      </c>
      <c r="C6" s="87"/>
      <c r="D6" s="101">
        <v>0.1</v>
      </c>
    </row>
    <row r="7" spans="1:4" ht="34.5">
      <c r="A7" s="80">
        <v>4</v>
      </c>
      <c r="B7" s="82" t="s">
        <v>484</v>
      </c>
      <c r="C7" s="87" t="s">
        <v>478</v>
      </c>
      <c r="D7" s="100">
        <v>1</v>
      </c>
    </row>
    <row r="8" spans="1:4" ht="34.5">
      <c r="A8" s="80">
        <v>5</v>
      </c>
      <c r="B8" s="82" t="s">
        <v>491</v>
      </c>
      <c r="C8" s="87" t="s">
        <v>478</v>
      </c>
      <c r="D8" s="100">
        <f>'ф.4.1'!D12</f>
        <v>0</v>
      </c>
    </row>
    <row r="9" spans="1:4" ht="34.5">
      <c r="A9" s="80">
        <v>6</v>
      </c>
      <c r="B9" s="82" t="s">
        <v>492</v>
      </c>
      <c r="C9" s="87" t="s">
        <v>478</v>
      </c>
      <c r="D9" s="100">
        <f>'ф.4.1'!D13</f>
        <v>0</v>
      </c>
    </row>
    <row r="10" spans="1:4" ht="34.5">
      <c r="A10" s="80">
        <v>7</v>
      </c>
      <c r="B10" s="82" t="s">
        <v>493</v>
      </c>
      <c r="C10" s="87" t="s">
        <v>478</v>
      </c>
      <c r="D10" s="100">
        <f>D4*D7+D5*D8+D6*D9</f>
        <v>0.65</v>
      </c>
    </row>
    <row r="11" spans="1:4" ht="15.75">
      <c r="A11" s="86"/>
      <c r="B11" s="86"/>
      <c r="C11" s="86"/>
      <c r="D11" s="86"/>
    </row>
    <row r="12" spans="1:4" ht="15.75">
      <c r="A12" s="86"/>
      <c r="B12" s="86"/>
      <c r="C12" s="86"/>
      <c r="D12" s="86"/>
    </row>
    <row r="13" spans="1:4" ht="15.75">
      <c r="A13" s="162" t="s">
        <v>499</v>
      </c>
      <c r="B13" s="162"/>
      <c r="C13" s="162"/>
      <c r="D13" s="162"/>
    </row>
    <row r="14" spans="1:4" ht="15.75">
      <c r="A14" s="2"/>
      <c r="B14" s="2"/>
      <c r="C14" s="2"/>
      <c r="D14" s="47" t="s">
        <v>500</v>
      </c>
    </row>
    <row r="15" spans="1:4" ht="15.75">
      <c r="A15" s="86"/>
      <c r="B15" s="86"/>
      <c r="C15" s="86"/>
      <c r="D15" s="86"/>
    </row>
    <row r="16" spans="1:4" ht="15.75">
      <c r="A16" s="86"/>
      <c r="B16" s="86"/>
      <c r="C16" s="86"/>
      <c r="D16" s="86"/>
    </row>
    <row r="17" spans="1:4" ht="15.75">
      <c r="A17" s="86"/>
      <c r="B17" s="86"/>
      <c r="C17" s="86"/>
      <c r="D17" s="86"/>
    </row>
  </sheetData>
  <sheetProtection/>
  <mergeCells count="2">
    <mergeCell ref="A1:D1"/>
    <mergeCell ref="A13:D1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59"/>
  <sheetViews>
    <sheetView zoomScalePageLayoutView="0" workbookViewId="0" topLeftCell="A1">
      <selection activeCell="AT50" sqref="AT50:BE51"/>
    </sheetView>
  </sheetViews>
  <sheetFormatPr defaultColWidth="0.85546875" defaultRowHeight="15"/>
  <cols>
    <col min="1" max="16384" width="0.85546875" style="12" customWidth="1"/>
  </cols>
  <sheetData>
    <row r="1" s="10" customFormat="1" ht="12" customHeight="1">
      <c r="BG1" s="10" t="s">
        <v>52</v>
      </c>
    </row>
    <row r="2" s="10" customFormat="1" ht="12">
      <c r="BG2" s="10" t="s">
        <v>53</v>
      </c>
    </row>
    <row r="3" s="10" customFormat="1" ht="12">
      <c r="BG3" s="10" t="s">
        <v>54</v>
      </c>
    </row>
    <row r="4" s="14" customFormat="1" ht="12">
      <c r="BG4" s="10" t="s">
        <v>55</v>
      </c>
    </row>
    <row r="5" s="14" customFormat="1" ht="12">
      <c r="BG5" s="10" t="s">
        <v>56</v>
      </c>
    </row>
    <row r="6" s="14" customFormat="1" ht="12">
      <c r="BG6" s="10" t="s">
        <v>57</v>
      </c>
    </row>
    <row r="7" s="14" customFormat="1" ht="15" customHeight="1"/>
    <row r="8" ht="8.25" customHeight="1"/>
    <row r="9" ht="15">
      <c r="DD9" s="13"/>
    </row>
    <row r="10" ht="12" customHeight="1"/>
    <row r="11" spans="1:108" ht="15.75">
      <c r="A11" s="318" t="s">
        <v>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</row>
    <row r="12" spans="11:98" s="15" customFormat="1" ht="16.5" customHeight="1">
      <c r="K12" s="319" t="s">
        <v>49</v>
      </c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</row>
    <row r="13" spans="11:98" s="16" customFormat="1" ht="13.5" customHeight="1">
      <c r="K13" s="320" t="s">
        <v>25</v>
      </c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</row>
    <row r="14" ht="3.75" customHeight="1"/>
    <row r="15" spans="1:108" s="17" customFormat="1" ht="15">
      <c r="A15" s="309" t="s">
        <v>26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1"/>
      <c r="AT15" s="315" t="s">
        <v>27</v>
      </c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7"/>
      <c r="BR15" s="309" t="s">
        <v>28</v>
      </c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1"/>
      <c r="CE15" s="309" t="s">
        <v>29</v>
      </c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1"/>
      <c r="CR15" s="309" t="s">
        <v>174</v>
      </c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1"/>
    </row>
    <row r="16" spans="1:108" s="17" customFormat="1" ht="45.75" customHeight="1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4"/>
      <c r="AT16" s="315" t="s">
        <v>175</v>
      </c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7"/>
      <c r="BF16" s="315" t="s">
        <v>176</v>
      </c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7"/>
      <c r="BR16" s="312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4"/>
      <c r="CE16" s="312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4"/>
      <c r="CR16" s="312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4"/>
    </row>
    <row r="17" spans="1:108" s="18" customFormat="1" ht="15">
      <c r="A17" s="306">
        <v>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8"/>
      <c r="AT17" s="306">
        <v>2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8"/>
      <c r="BF17" s="306">
        <v>3</v>
      </c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8"/>
      <c r="BR17" s="306">
        <v>4</v>
      </c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8"/>
      <c r="CE17" s="306">
        <v>5</v>
      </c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8"/>
      <c r="CR17" s="306">
        <v>6</v>
      </c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8"/>
    </row>
    <row r="18" spans="1:108" ht="72.75" customHeight="1">
      <c r="A18" s="19"/>
      <c r="B18" s="245" t="s">
        <v>177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6"/>
      <c r="AT18" s="239" t="s">
        <v>100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1"/>
      <c r="BF18" s="239" t="s">
        <v>100</v>
      </c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1"/>
      <c r="BR18" s="239" t="s">
        <v>100</v>
      </c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1"/>
      <c r="CE18" s="239" t="s">
        <v>100</v>
      </c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  <c r="CR18" s="303">
        <v>1.5</v>
      </c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5"/>
    </row>
    <row r="19" spans="1:108" ht="15">
      <c r="A19" s="19"/>
      <c r="B19" s="245" t="s">
        <v>178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6"/>
      <c r="AT19" s="239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1"/>
      <c r="BF19" s="239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1"/>
      <c r="BR19" s="239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1"/>
      <c r="CE19" s="239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1"/>
      <c r="CR19" s="239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</row>
    <row r="20" spans="1:108" s="21" customFormat="1" ht="15">
      <c r="A20" s="20"/>
      <c r="B20" s="249" t="s">
        <v>179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50"/>
      <c r="AT20" s="251">
        <v>50</v>
      </c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3"/>
      <c r="BF20" s="251">
        <v>50</v>
      </c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3"/>
      <c r="BR20" s="297">
        <v>100</v>
      </c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9"/>
      <c r="CE20" s="289" t="s">
        <v>180</v>
      </c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1"/>
      <c r="CR20" s="263">
        <v>2</v>
      </c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5"/>
    </row>
    <row r="21" spans="1:108" ht="57.75" customHeight="1">
      <c r="A21" s="22"/>
      <c r="B21" s="247" t="s">
        <v>18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8"/>
      <c r="AT21" s="254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6"/>
      <c r="BF21" s="254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6"/>
      <c r="BR21" s="300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2"/>
      <c r="CE21" s="292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93"/>
      <c r="CR21" s="266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8"/>
    </row>
    <row r="22" spans="1:108" s="21" customFormat="1" ht="15">
      <c r="A22" s="20"/>
      <c r="B22" s="249" t="s">
        <v>19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50"/>
      <c r="AT22" s="263">
        <v>15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5"/>
      <c r="BF22" s="263">
        <v>10</v>
      </c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5"/>
      <c r="BR22" s="297">
        <v>150</v>
      </c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9"/>
      <c r="CE22" s="263" t="s">
        <v>180</v>
      </c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5"/>
      <c r="CR22" s="263">
        <v>1</v>
      </c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5"/>
    </row>
    <row r="23" spans="1:108" ht="71.25" customHeight="1">
      <c r="A23" s="22"/>
      <c r="B23" s="247" t="s">
        <v>20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8"/>
      <c r="AT23" s="266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8"/>
      <c r="BF23" s="266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8"/>
      <c r="BR23" s="300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2"/>
      <c r="CE23" s="266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8"/>
      <c r="CR23" s="266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8"/>
    </row>
    <row r="24" spans="1:108" ht="15">
      <c r="A24" s="19"/>
      <c r="B24" s="245" t="s">
        <v>21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6"/>
      <c r="AT24" s="239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1"/>
      <c r="BF24" s="239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1"/>
      <c r="BR24" s="239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1"/>
      <c r="CE24" s="239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1"/>
      <c r="CR24" s="239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</row>
    <row r="25" spans="1:108" ht="42.75" customHeight="1">
      <c r="A25" s="19"/>
      <c r="B25" s="245" t="s">
        <v>22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6"/>
      <c r="AT25" s="274">
        <v>1</v>
      </c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6"/>
      <c r="BF25" s="274">
        <v>1</v>
      </c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6"/>
      <c r="BR25" s="239" t="s">
        <v>100</v>
      </c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1"/>
      <c r="CE25" s="239" t="s">
        <v>100</v>
      </c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1"/>
      <c r="CR25" s="239" t="s">
        <v>100</v>
      </c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</row>
    <row r="26" spans="1:108" ht="57.75" customHeight="1">
      <c r="A26" s="19"/>
      <c r="B26" s="245" t="s">
        <v>23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6"/>
      <c r="AT26" s="274">
        <v>1</v>
      </c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6"/>
      <c r="BF26" s="274">
        <v>1</v>
      </c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6"/>
      <c r="BR26" s="239" t="s">
        <v>100</v>
      </c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1"/>
      <c r="CE26" s="239" t="s">
        <v>100</v>
      </c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239" t="s">
        <v>100</v>
      </c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</row>
    <row r="27" spans="1:108" ht="42.75" customHeight="1">
      <c r="A27" s="19"/>
      <c r="B27" s="245" t="s">
        <v>24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6"/>
      <c r="AT27" s="274">
        <v>12</v>
      </c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6"/>
      <c r="BF27" s="274">
        <v>7</v>
      </c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6"/>
      <c r="BR27" s="239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1"/>
      <c r="CE27" s="239" t="s">
        <v>100</v>
      </c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1"/>
      <c r="CR27" s="239" t="s">
        <v>100</v>
      </c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</row>
    <row r="28" spans="1:108" ht="57.75" customHeight="1">
      <c r="A28" s="19"/>
      <c r="B28" s="245" t="s">
        <v>114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6"/>
      <c r="AT28" s="274">
        <v>1</v>
      </c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6"/>
      <c r="BF28" s="274">
        <v>1</v>
      </c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6"/>
      <c r="BR28" s="239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1"/>
      <c r="CE28" s="239" t="s">
        <v>100</v>
      </c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1"/>
      <c r="CR28" s="239" t="s">
        <v>100</v>
      </c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ht="16.5" customHeight="1">
      <c r="A29" s="19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6"/>
      <c r="AT29" s="239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1"/>
      <c r="BF29" s="239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1"/>
      <c r="BR29" s="239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1"/>
      <c r="CE29" s="239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1"/>
      <c r="CR29" s="239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</row>
    <row r="30" spans="1:108" ht="57.75" customHeight="1">
      <c r="A30" s="19"/>
      <c r="B30" s="245" t="s">
        <v>115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6"/>
      <c r="AT30" s="239" t="s">
        <v>100</v>
      </c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1"/>
      <c r="BF30" s="239" t="s">
        <v>100</v>
      </c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1"/>
      <c r="BR30" s="239" t="s">
        <v>100</v>
      </c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1"/>
      <c r="CE30" s="239" t="s">
        <v>100</v>
      </c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1"/>
      <c r="CR30" s="294">
        <v>2.3333333333333335</v>
      </c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6"/>
    </row>
    <row r="31" spans="1:108" ht="15">
      <c r="A31" s="19"/>
      <c r="B31" s="245" t="s">
        <v>116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6"/>
      <c r="AT31" s="239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1"/>
      <c r="BF31" s="239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1"/>
      <c r="BR31" s="239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1"/>
      <c r="CE31" s="239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1"/>
      <c r="CR31" s="239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</row>
    <row r="32" spans="1:108" s="21" customFormat="1" ht="15">
      <c r="A32" s="20"/>
      <c r="B32" s="249" t="s">
        <v>117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50"/>
      <c r="AT32" s="251">
        <v>1</v>
      </c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3"/>
      <c r="BF32" s="251">
        <v>1</v>
      </c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3"/>
      <c r="BR32" s="263">
        <v>100</v>
      </c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5"/>
      <c r="CE32" s="289" t="s">
        <v>180</v>
      </c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1"/>
      <c r="CR32" s="263">
        <v>2</v>
      </c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5"/>
    </row>
    <row r="33" spans="1:108" ht="42.75" customHeight="1">
      <c r="A33" s="22"/>
      <c r="B33" s="247" t="s">
        <v>118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8"/>
      <c r="AT33" s="254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6"/>
      <c r="BF33" s="254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6"/>
      <c r="BR33" s="266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8"/>
      <c r="CE33" s="292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93"/>
      <c r="CR33" s="266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8"/>
    </row>
    <row r="34" spans="1:108" s="21" customFormat="1" ht="15">
      <c r="A34" s="20"/>
      <c r="B34" s="249" t="s">
        <v>119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50"/>
      <c r="AT34" s="251">
        <v>0</v>
      </c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3"/>
      <c r="BF34" s="251">
        <v>1</v>
      </c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3"/>
      <c r="BR34" s="263">
        <v>0</v>
      </c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5"/>
      <c r="CE34" s="289" t="s">
        <v>180</v>
      </c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1"/>
      <c r="CR34" s="263">
        <v>3</v>
      </c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5"/>
    </row>
    <row r="35" spans="1:108" ht="57.75" customHeight="1">
      <c r="A35" s="22"/>
      <c r="B35" s="247" t="s">
        <v>157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8"/>
      <c r="AT35" s="254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6"/>
      <c r="BF35" s="254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6"/>
      <c r="BR35" s="266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8"/>
      <c r="CE35" s="292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93"/>
      <c r="CR35" s="266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8"/>
    </row>
    <row r="36" spans="1:108" s="21" customFormat="1" ht="15">
      <c r="A36" s="20"/>
      <c r="B36" s="249" t="s">
        <v>158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50"/>
      <c r="AT36" s="251">
        <v>0</v>
      </c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3"/>
      <c r="BF36" s="251">
        <v>0</v>
      </c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3"/>
      <c r="BR36" s="263">
        <v>100</v>
      </c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5"/>
      <c r="CE36" s="289" t="s">
        <v>180</v>
      </c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1"/>
      <c r="CR36" s="263">
        <v>2</v>
      </c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5"/>
    </row>
    <row r="37" spans="1:108" ht="57.75" customHeight="1">
      <c r="A37" s="22"/>
      <c r="B37" s="247" t="s">
        <v>159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8"/>
      <c r="AT37" s="254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6"/>
      <c r="BF37" s="254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6"/>
      <c r="BR37" s="266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8"/>
      <c r="CE37" s="292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93"/>
      <c r="CR37" s="266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8"/>
    </row>
    <row r="38" spans="1:108" ht="15">
      <c r="A38" s="19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6"/>
      <c r="AT38" s="274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6"/>
      <c r="BF38" s="274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239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1"/>
      <c r="CE38" s="239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1"/>
      <c r="CR38" s="239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1"/>
    </row>
    <row r="39" spans="1:108" ht="87" customHeight="1">
      <c r="A39" s="19"/>
      <c r="B39" s="245" t="s">
        <v>160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6"/>
      <c r="AT39" s="274">
        <v>1</v>
      </c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6"/>
      <c r="BF39" s="274">
        <v>1</v>
      </c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6"/>
      <c r="BR39" s="283">
        <v>100</v>
      </c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5"/>
      <c r="CE39" s="239" t="s">
        <v>180</v>
      </c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1"/>
      <c r="CR39" s="286">
        <v>2</v>
      </c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8"/>
    </row>
    <row r="40" spans="1:108" ht="15">
      <c r="A40" s="19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6"/>
      <c r="AT40" s="274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6"/>
      <c r="BF40" s="274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6"/>
      <c r="BR40" s="239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1"/>
      <c r="CE40" s="239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1"/>
      <c r="CR40" s="239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1"/>
    </row>
    <row r="41" spans="1:108" ht="102" customHeight="1">
      <c r="A41" s="19"/>
      <c r="B41" s="245" t="s">
        <v>30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6"/>
      <c r="AT41" s="274">
        <v>1</v>
      </c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6"/>
      <c r="BF41" s="274">
        <v>1</v>
      </c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  <c r="BR41" s="283">
        <v>100</v>
      </c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5"/>
      <c r="CE41" s="239" t="s">
        <v>180</v>
      </c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1"/>
      <c r="CR41" s="280">
        <v>2</v>
      </c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2"/>
    </row>
    <row r="42" spans="1:108" ht="15" customHeight="1">
      <c r="A42" s="19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6"/>
      <c r="AT42" s="274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6"/>
      <c r="BF42" s="274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  <c r="BR42" s="239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1"/>
      <c r="CE42" s="239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1"/>
      <c r="CR42" s="239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1"/>
    </row>
    <row r="43" spans="1:108" ht="72" customHeight="1">
      <c r="A43" s="19"/>
      <c r="B43" s="245" t="s">
        <v>31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6"/>
      <c r="AT43" s="274">
        <v>0</v>
      </c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6"/>
      <c r="BF43" s="274">
        <v>0</v>
      </c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  <c r="BR43" s="283">
        <v>100</v>
      </c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5"/>
      <c r="CE43" s="277" t="s">
        <v>32</v>
      </c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9"/>
      <c r="CR43" s="280">
        <v>2</v>
      </c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2"/>
    </row>
    <row r="44" spans="1:108" ht="102" customHeight="1">
      <c r="A44" s="19"/>
      <c r="B44" s="245" t="s">
        <v>74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6"/>
      <c r="AT44" s="274">
        <v>0</v>
      </c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6"/>
      <c r="BF44" s="274">
        <v>0</v>
      </c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  <c r="BR44" s="239" t="s">
        <v>100</v>
      </c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1"/>
      <c r="CE44" s="239" t="s">
        <v>100</v>
      </c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1"/>
      <c r="CR44" s="239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1"/>
    </row>
    <row r="45" spans="1:108" ht="15" customHeight="1">
      <c r="A45" s="19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6"/>
      <c r="AT45" s="239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1"/>
      <c r="BF45" s="239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1"/>
      <c r="BR45" s="239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1"/>
      <c r="CE45" s="239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1"/>
      <c r="CR45" s="239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1"/>
    </row>
    <row r="46" spans="1:108" ht="72" customHeight="1">
      <c r="A46" s="19"/>
      <c r="B46" s="245" t="s">
        <v>75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6"/>
      <c r="AT46" s="239" t="s">
        <v>100</v>
      </c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1"/>
      <c r="BF46" s="239" t="s">
        <v>100</v>
      </c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239" t="s">
        <v>100</v>
      </c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1"/>
      <c r="CE46" s="239" t="s">
        <v>100</v>
      </c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1"/>
      <c r="CR46" s="242">
        <v>2</v>
      </c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4"/>
    </row>
    <row r="47" spans="1:108" ht="15">
      <c r="A47" s="19"/>
      <c r="B47" s="245" t="s">
        <v>116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6"/>
      <c r="AT47" s="239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1"/>
      <c r="BF47" s="239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239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1"/>
      <c r="CE47" s="239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1"/>
      <c r="CR47" s="239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1"/>
    </row>
    <row r="48" spans="1:108" s="21" customFormat="1" ht="15">
      <c r="A48" s="20"/>
      <c r="B48" s="249" t="s">
        <v>58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50"/>
      <c r="AT48" s="251">
        <v>100</v>
      </c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3"/>
      <c r="BF48" s="251">
        <v>100</v>
      </c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3"/>
      <c r="BR48" s="263">
        <v>100</v>
      </c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70"/>
      <c r="CE48" s="257" t="s">
        <v>32</v>
      </c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9"/>
      <c r="CR48" s="263">
        <v>2</v>
      </c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5"/>
    </row>
    <row r="49" spans="1:108" ht="71.25" customHeight="1">
      <c r="A49" s="22"/>
      <c r="B49" s="247" t="s">
        <v>59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8"/>
      <c r="AT49" s="254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6"/>
      <c r="BF49" s="254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6"/>
      <c r="BR49" s="271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3"/>
      <c r="CE49" s="260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2"/>
      <c r="CR49" s="266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8"/>
    </row>
    <row r="50" spans="1:108" s="21" customFormat="1" ht="15">
      <c r="A50" s="20"/>
      <c r="B50" s="249" t="s">
        <v>60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50"/>
      <c r="AT50" s="251">
        <v>0</v>
      </c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3"/>
      <c r="BF50" s="251">
        <v>0</v>
      </c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3"/>
      <c r="BR50" s="263">
        <v>100</v>
      </c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70"/>
      <c r="CE50" s="257" t="s">
        <v>32</v>
      </c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9"/>
      <c r="CR50" s="263">
        <v>2</v>
      </c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5"/>
    </row>
    <row r="51" spans="1:108" ht="100.5" customHeight="1">
      <c r="A51" s="22"/>
      <c r="B51" s="247" t="s">
        <v>61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8"/>
      <c r="AT51" s="254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6"/>
      <c r="BF51" s="254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6"/>
      <c r="BR51" s="271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3"/>
      <c r="CE51" s="260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2"/>
      <c r="CR51" s="266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8"/>
    </row>
    <row r="52" spans="1:108" ht="16.5" customHeight="1">
      <c r="A52" s="19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6"/>
      <c r="AT52" s="239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1"/>
      <c r="BF52" s="239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1"/>
      <c r="BR52" s="239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1"/>
      <c r="CE52" s="239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1"/>
      <c r="CR52" s="239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1"/>
    </row>
    <row r="53" spans="1:108" ht="29.25" customHeight="1">
      <c r="A53" s="19"/>
      <c r="B53" s="245" t="s">
        <v>62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6"/>
      <c r="AT53" s="239" t="s">
        <v>100</v>
      </c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1"/>
      <c r="BF53" s="239" t="s">
        <v>100</v>
      </c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1"/>
      <c r="BR53" s="239" t="s">
        <v>100</v>
      </c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1"/>
      <c r="CE53" s="239" t="s">
        <v>100</v>
      </c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1"/>
      <c r="CR53" s="242">
        <v>1.97</v>
      </c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5" spans="6:103" ht="15">
      <c r="F55" s="237" t="s">
        <v>43</v>
      </c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U55" s="237" t="s">
        <v>44</v>
      </c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</row>
    <row r="56" spans="6:103" ht="15">
      <c r="F56" s="238" t="s">
        <v>45</v>
      </c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"/>
      <c r="AU56" s="238" t="s">
        <v>46</v>
      </c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"/>
      <c r="CE56" s="238" t="s">
        <v>47</v>
      </c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</row>
    <row r="58" spans="6:103" ht="15" hidden="1">
      <c r="F58" s="237" t="s">
        <v>93</v>
      </c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U58" s="237" t="s">
        <v>34</v>
      </c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</row>
    <row r="59" spans="6:103" ht="15" hidden="1">
      <c r="F59" s="238" t="s">
        <v>45</v>
      </c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"/>
      <c r="AU59" s="238" t="s">
        <v>46</v>
      </c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"/>
      <c r="CE59" s="238" t="s">
        <v>47</v>
      </c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</row>
  </sheetData>
  <sheetProtection/>
  <mergeCells count="209">
    <mergeCell ref="F58:AS58"/>
    <mergeCell ref="AU58:CC58"/>
    <mergeCell ref="CE58:CY58"/>
    <mergeCell ref="F59:AS59"/>
    <mergeCell ref="AU59:CC59"/>
    <mergeCell ref="CE59:CY59"/>
    <mergeCell ref="CR15:DD16"/>
    <mergeCell ref="AT16:BE16"/>
    <mergeCell ref="BF16:BQ16"/>
    <mergeCell ref="A11:DD11"/>
    <mergeCell ref="K12:CT12"/>
    <mergeCell ref="K13:CT13"/>
    <mergeCell ref="A15:AS16"/>
    <mergeCell ref="AT15:BQ15"/>
    <mergeCell ref="BR15:CD16"/>
    <mergeCell ref="CE15:CQ16"/>
    <mergeCell ref="BF17:BQ17"/>
    <mergeCell ref="BR17:CD17"/>
    <mergeCell ref="BF18:BQ18"/>
    <mergeCell ref="BR18:CD18"/>
    <mergeCell ref="B18:AS18"/>
    <mergeCell ref="AT18:BE18"/>
    <mergeCell ref="A17:AS17"/>
    <mergeCell ref="AT17:BE17"/>
    <mergeCell ref="CE18:CQ18"/>
    <mergeCell ref="CR18:DD18"/>
    <mergeCell ref="CE20:CQ21"/>
    <mergeCell ref="CE17:CQ17"/>
    <mergeCell ref="CR17:DD17"/>
    <mergeCell ref="CR20:DD21"/>
    <mergeCell ref="BR19:CD19"/>
    <mergeCell ref="CE19:CQ19"/>
    <mergeCell ref="CR19:DD19"/>
    <mergeCell ref="BR20:CD21"/>
    <mergeCell ref="BF24:BQ24"/>
    <mergeCell ref="B21:AS21"/>
    <mergeCell ref="B19:AS19"/>
    <mergeCell ref="AT19:BE19"/>
    <mergeCell ref="BF19:BQ19"/>
    <mergeCell ref="B20:AS20"/>
    <mergeCell ref="AT20:BE21"/>
    <mergeCell ref="BF20:BQ21"/>
    <mergeCell ref="BR24:CD24"/>
    <mergeCell ref="CE22:CQ23"/>
    <mergeCell ref="CR22:DD23"/>
    <mergeCell ref="B23:AS23"/>
    <mergeCell ref="B24:AS24"/>
    <mergeCell ref="AT24:BE24"/>
    <mergeCell ref="B22:AS22"/>
    <mergeCell ref="AT22:BE23"/>
    <mergeCell ref="BF22:BQ23"/>
    <mergeCell ref="BR22:CD23"/>
    <mergeCell ref="CE24:CQ24"/>
    <mergeCell ref="CR24:DD24"/>
    <mergeCell ref="CR26:DD26"/>
    <mergeCell ref="CE25:CQ25"/>
    <mergeCell ref="CR25:DD25"/>
    <mergeCell ref="B26:AS26"/>
    <mergeCell ref="AT26:BE26"/>
    <mergeCell ref="BF26:BQ26"/>
    <mergeCell ref="CE26:CQ26"/>
    <mergeCell ref="BR26:CD26"/>
    <mergeCell ref="B25:AS25"/>
    <mergeCell ref="AT25:BE25"/>
    <mergeCell ref="BF25:BQ25"/>
    <mergeCell ref="BR25:CD25"/>
    <mergeCell ref="CR30:DD30"/>
    <mergeCell ref="CE29:CQ29"/>
    <mergeCell ref="CR29:DD29"/>
    <mergeCell ref="CE27:CQ27"/>
    <mergeCell ref="CR27:DD27"/>
    <mergeCell ref="CE30:CQ30"/>
    <mergeCell ref="CE28:CQ28"/>
    <mergeCell ref="B28:AS28"/>
    <mergeCell ref="AT28:BE28"/>
    <mergeCell ref="CR28:DD28"/>
    <mergeCell ref="BR27:CD27"/>
    <mergeCell ref="BF28:BQ28"/>
    <mergeCell ref="BR28:CD28"/>
    <mergeCell ref="B27:AS27"/>
    <mergeCell ref="AT27:BE27"/>
    <mergeCell ref="BF27:BQ27"/>
    <mergeCell ref="B30:AS30"/>
    <mergeCell ref="AT30:BE30"/>
    <mergeCell ref="BF30:BQ30"/>
    <mergeCell ref="BR30:CD30"/>
    <mergeCell ref="B29:AS29"/>
    <mergeCell ref="AT29:BE29"/>
    <mergeCell ref="BF29:BQ29"/>
    <mergeCell ref="BR29:CD29"/>
    <mergeCell ref="CR32:DD33"/>
    <mergeCell ref="B33:AS33"/>
    <mergeCell ref="B31:AS31"/>
    <mergeCell ref="AT31:BE31"/>
    <mergeCell ref="BF31:BQ31"/>
    <mergeCell ref="BR31:CD31"/>
    <mergeCell ref="CE31:CQ31"/>
    <mergeCell ref="CR31:DD31"/>
    <mergeCell ref="B32:AS32"/>
    <mergeCell ref="AT32:BE33"/>
    <mergeCell ref="BF32:BQ33"/>
    <mergeCell ref="BR32:CD33"/>
    <mergeCell ref="CE36:CQ37"/>
    <mergeCell ref="AT36:BE37"/>
    <mergeCell ref="BF36:BQ37"/>
    <mergeCell ref="BR36:CD37"/>
    <mergeCell ref="CE32:CQ33"/>
    <mergeCell ref="CR36:DD37"/>
    <mergeCell ref="B37:AS37"/>
    <mergeCell ref="B34:AS34"/>
    <mergeCell ref="AT34:BE35"/>
    <mergeCell ref="BF34:BQ35"/>
    <mergeCell ref="BR34:CD35"/>
    <mergeCell ref="CE34:CQ35"/>
    <mergeCell ref="CR34:DD35"/>
    <mergeCell ref="B35:AS35"/>
    <mergeCell ref="B36:AS36"/>
    <mergeCell ref="BF38:BQ38"/>
    <mergeCell ref="BR38:CD38"/>
    <mergeCell ref="BF39:BQ39"/>
    <mergeCell ref="BR39:CD39"/>
    <mergeCell ref="B39:AS39"/>
    <mergeCell ref="AT39:BE39"/>
    <mergeCell ref="B38:AS38"/>
    <mergeCell ref="AT38:BE38"/>
    <mergeCell ref="CE39:CQ39"/>
    <mergeCell ref="CR39:DD39"/>
    <mergeCell ref="CE38:CQ38"/>
    <mergeCell ref="CR38:DD38"/>
    <mergeCell ref="CE41:CQ41"/>
    <mergeCell ref="CR41:DD41"/>
    <mergeCell ref="CE40:CQ40"/>
    <mergeCell ref="CR40:DD40"/>
    <mergeCell ref="B41:AS41"/>
    <mergeCell ref="AT41:BE41"/>
    <mergeCell ref="BF41:BQ41"/>
    <mergeCell ref="BR41:CD41"/>
    <mergeCell ref="B40:AS40"/>
    <mergeCell ref="AT40:BE40"/>
    <mergeCell ref="BF40:BQ40"/>
    <mergeCell ref="BR40:CD40"/>
    <mergeCell ref="BF42:BQ42"/>
    <mergeCell ref="BR42:CD42"/>
    <mergeCell ref="BF43:BQ43"/>
    <mergeCell ref="BR43:CD43"/>
    <mergeCell ref="B43:AS43"/>
    <mergeCell ref="AT43:BE43"/>
    <mergeCell ref="B42:AS42"/>
    <mergeCell ref="AT42:BE42"/>
    <mergeCell ref="CE43:CQ43"/>
    <mergeCell ref="CR43:DD43"/>
    <mergeCell ref="CE42:CQ42"/>
    <mergeCell ref="CR42:DD42"/>
    <mergeCell ref="CE45:CQ45"/>
    <mergeCell ref="CR45:DD45"/>
    <mergeCell ref="CE44:CQ44"/>
    <mergeCell ref="CR44:DD44"/>
    <mergeCell ref="B45:AS45"/>
    <mergeCell ref="AT45:BE45"/>
    <mergeCell ref="BF45:BQ45"/>
    <mergeCell ref="BR45:CD45"/>
    <mergeCell ref="B44:AS44"/>
    <mergeCell ref="AT44:BE44"/>
    <mergeCell ref="BF44:BQ44"/>
    <mergeCell ref="BR44:CD44"/>
    <mergeCell ref="CE46:CQ46"/>
    <mergeCell ref="CR46:DD46"/>
    <mergeCell ref="B47:AS47"/>
    <mergeCell ref="AT47:BE47"/>
    <mergeCell ref="B46:AS46"/>
    <mergeCell ref="AT46:BE46"/>
    <mergeCell ref="BF46:BQ46"/>
    <mergeCell ref="BR46:CD46"/>
    <mergeCell ref="BF47:BQ47"/>
    <mergeCell ref="BR47:CD47"/>
    <mergeCell ref="AT50:BE51"/>
    <mergeCell ref="BF50:BQ51"/>
    <mergeCell ref="CE50:CQ51"/>
    <mergeCell ref="CR50:DD51"/>
    <mergeCell ref="BR48:CD49"/>
    <mergeCell ref="CE48:CQ49"/>
    <mergeCell ref="CR48:DD49"/>
    <mergeCell ref="BR50:CD51"/>
    <mergeCell ref="B53:AS53"/>
    <mergeCell ref="AT53:BE53"/>
    <mergeCell ref="CE47:CQ47"/>
    <mergeCell ref="CR47:DD47"/>
    <mergeCell ref="B51:AS51"/>
    <mergeCell ref="B48:AS48"/>
    <mergeCell ref="AT48:BE49"/>
    <mergeCell ref="BF48:BQ49"/>
    <mergeCell ref="B49:AS49"/>
    <mergeCell ref="B50:AS50"/>
    <mergeCell ref="B52:AS52"/>
    <mergeCell ref="AT52:BE52"/>
    <mergeCell ref="BF52:BQ52"/>
    <mergeCell ref="BR52:CD52"/>
    <mergeCell ref="CE52:CQ52"/>
    <mergeCell ref="CR52:DD52"/>
    <mergeCell ref="CE55:CY55"/>
    <mergeCell ref="F56:AS56"/>
    <mergeCell ref="AU56:CC56"/>
    <mergeCell ref="CE56:CY56"/>
    <mergeCell ref="BF53:BQ53"/>
    <mergeCell ref="BR53:CD53"/>
    <mergeCell ref="F55:AS55"/>
    <mergeCell ref="AU55:CC55"/>
    <mergeCell ref="CE53:CQ53"/>
    <mergeCell ref="CR53:DD53"/>
  </mergeCells>
  <printOptions/>
  <pageMargins left="0.7" right="0.7" top="0.41" bottom="0.57" header="0.24" footer="0.24"/>
  <pageSetup horizontalDpi="600" verticalDpi="600" orientation="portrait" paperSize="9" scale="85" r:id="rId1"/>
  <headerFoot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D53"/>
  <sheetViews>
    <sheetView zoomScalePageLayoutView="0" workbookViewId="0" topLeftCell="A45">
      <selection activeCell="A45" sqref="A1:IV16384"/>
    </sheetView>
  </sheetViews>
  <sheetFormatPr defaultColWidth="0.85546875" defaultRowHeight="15"/>
  <cols>
    <col min="1" max="16384" width="0.85546875" style="12" customWidth="1"/>
  </cols>
  <sheetData>
    <row r="1" ht="15">
      <c r="DD1" s="13"/>
    </row>
    <row r="2" ht="12" customHeight="1"/>
    <row r="3" spans="1:108" ht="15.75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</row>
    <row r="4" spans="11:98" s="15" customFormat="1" ht="16.5" customHeight="1">
      <c r="K4" s="319" t="s">
        <v>103</v>
      </c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</row>
    <row r="5" spans="11:98" s="16" customFormat="1" ht="13.5" customHeight="1">
      <c r="K5" s="320" t="s">
        <v>25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</row>
    <row r="6" ht="3.75" customHeight="1"/>
    <row r="7" spans="1:108" s="17" customFormat="1" ht="15">
      <c r="A7" s="309" t="s">
        <v>63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1"/>
      <c r="AT7" s="315" t="s">
        <v>27</v>
      </c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7"/>
      <c r="BR7" s="309" t="s">
        <v>28</v>
      </c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1"/>
      <c r="CE7" s="309" t="s">
        <v>29</v>
      </c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1"/>
      <c r="CR7" s="309" t="s">
        <v>174</v>
      </c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1"/>
    </row>
    <row r="8" spans="1:108" s="17" customFormat="1" ht="45.75" customHeight="1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4"/>
      <c r="AT8" s="315" t="s">
        <v>175</v>
      </c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7"/>
      <c r="BF8" s="315" t="s">
        <v>176</v>
      </c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7"/>
      <c r="BR8" s="312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4"/>
      <c r="CE8" s="312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4"/>
      <c r="CR8" s="312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4"/>
    </row>
    <row r="9" spans="1:108" s="18" customFormat="1" ht="15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131.25" customHeight="1">
      <c r="A10" s="19"/>
      <c r="B10" s="245" t="s">
        <v>64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6"/>
      <c r="AT10" s="239" t="s">
        <v>100</v>
      </c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1"/>
      <c r="BF10" s="239" t="s">
        <v>100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1"/>
      <c r="BR10" s="239" t="s">
        <v>100</v>
      </c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39" t="s">
        <v>100</v>
      </c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1"/>
      <c r="CR10" s="242">
        <v>2</v>
      </c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4"/>
    </row>
    <row r="11" spans="1:108" ht="15">
      <c r="A11" s="19"/>
      <c r="B11" s="245" t="s">
        <v>178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6"/>
      <c r="AT11" s="239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1"/>
      <c r="BF11" s="239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1"/>
      <c r="BR11" s="239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1"/>
      <c r="CE11" s="239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1"/>
      <c r="CR11" s="239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1"/>
    </row>
    <row r="12" spans="1:108" s="21" customFormat="1" ht="15">
      <c r="A12" s="20"/>
      <c r="B12" s="249" t="s">
        <v>65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50"/>
      <c r="AT12" s="251">
        <v>11</v>
      </c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3"/>
      <c r="BF12" s="251">
        <v>30</v>
      </c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3"/>
      <c r="BR12" s="297">
        <v>36.666666666666664</v>
      </c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2"/>
      <c r="CE12" s="257" t="s">
        <v>32</v>
      </c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9"/>
      <c r="CR12" s="263">
        <v>1</v>
      </c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5"/>
    </row>
    <row r="13" spans="1:108" ht="42.75" customHeight="1">
      <c r="A13" s="22"/>
      <c r="B13" s="247" t="s">
        <v>66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8"/>
      <c r="AT13" s="254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6"/>
      <c r="BF13" s="254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6"/>
      <c r="BR13" s="323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5"/>
      <c r="CE13" s="260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2"/>
      <c r="CR13" s="266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8"/>
    </row>
    <row r="14" spans="1:108" s="21" customFormat="1" ht="15">
      <c r="A14" s="20"/>
      <c r="B14" s="249" t="s">
        <v>67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50"/>
      <c r="AT14" s="251">
        <v>240</v>
      </c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3"/>
      <c r="BF14" s="251">
        <v>180</v>
      </c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3"/>
      <c r="BR14" s="297">
        <v>133.33333333333331</v>
      </c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2"/>
      <c r="CE14" s="257" t="s">
        <v>32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9"/>
      <c r="CR14" s="263">
        <v>3</v>
      </c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5"/>
    </row>
    <row r="15" spans="1:108" ht="57" customHeight="1">
      <c r="A15" s="22"/>
      <c r="B15" s="247" t="s">
        <v>68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8"/>
      <c r="AT15" s="254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54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6"/>
      <c r="BR15" s="323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5"/>
      <c r="CE15" s="260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2"/>
      <c r="CR15" s="266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8"/>
    </row>
    <row r="16" spans="1:108" ht="15">
      <c r="A16" s="19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6"/>
      <c r="AT16" s="239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1"/>
      <c r="BF16" s="239" t="s">
        <v>173</v>
      </c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1"/>
      <c r="BR16" s="239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1"/>
      <c r="CE16" s="239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1"/>
      <c r="CR16" s="239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</row>
    <row r="17" spans="1:108" ht="43.5" customHeight="1">
      <c r="A17" s="19"/>
      <c r="B17" s="245" t="s">
        <v>161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6"/>
      <c r="AT17" s="239" t="s">
        <v>100</v>
      </c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1"/>
      <c r="BF17" s="239" t="s">
        <v>100</v>
      </c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1"/>
      <c r="BR17" s="239" t="s">
        <v>100</v>
      </c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1"/>
      <c r="CE17" s="239" t="s">
        <v>100</v>
      </c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1"/>
      <c r="CR17" s="326">
        <v>0.33</v>
      </c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8"/>
    </row>
    <row r="18" spans="1:108" ht="15">
      <c r="A18" s="19"/>
      <c r="B18" s="245" t="s">
        <v>116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6"/>
      <c r="AT18" s="239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1"/>
      <c r="BF18" s="239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1"/>
      <c r="BR18" s="239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1"/>
      <c r="CE18" s="239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  <c r="CR18" s="239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</row>
    <row r="19" spans="1:108" s="21" customFormat="1" ht="15">
      <c r="A19" s="20"/>
      <c r="B19" s="249" t="s">
        <v>162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50"/>
      <c r="AT19" s="251">
        <v>15</v>
      </c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3"/>
      <c r="BF19" s="251">
        <v>30</v>
      </c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3"/>
      <c r="BR19" s="263">
        <v>50</v>
      </c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70"/>
      <c r="CE19" s="257" t="s">
        <v>32</v>
      </c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9"/>
      <c r="CR19" s="263">
        <v>0.25</v>
      </c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5"/>
    </row>
    <row r="20" spans="1:108" ht="57" customHeight="1">
      <c r="A20" s="22"/>
      <c r="B20" s="247" t="s">
        <v>163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8"/>
      <c r="AT20" s="254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6"/>
      <c r="BF20" s="254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6"/>
      <c r="BR20" s="271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3"/>
      <c r="CE20" s="260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2"/>
      <c r="CR20" s="266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8"/>
    </row>
    <row r="21" spans="1:108" s="21" customFormat="1" ht="15">
      <c r="A21" s="20"/>
      <c r="B21" s="249" t="s">
        <v>164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50"/>
      <c r="AT21" s="329">
        <v>45</v>
      </c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1"/>
      <c r="BF21" s="329">
        <v>45</v>
      </c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1"/>
      <c r="BR21" s="297">
        <v>100</v>
      </c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2"/>
      <c r="CE21" s="257" t="s">
        <v>32</v>
      </c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9"/>
      <c r="CR21" s="263">
        <v>0.5</v>
      </c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5"/>
    </row>
    <row r="22" spans="1:108" ht="42.75" customHeight="1">
      <c r="A22" s="22"/>
      <c r="B22" s="247" t="s">
        <v>165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8"/>
      <c r="AT22" s="332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4"/>
      <c r="BF22" s="332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4"/>
      <c r="BR22" s="323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5"/>
      <c r="CE22" s="260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2"/>
      <c r="CR22" s="266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8"/>
    </row>
    <row r="23" spans="1:108" ht="57.75" customHeight="1">
      <c r="A23" s="19"/>
      <c r="B23" s="245" t="s">
        <v>166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6"/>
      <c r="AT23" s="274">
        <v>5</v>
      </c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6"/>
      <c r="BF23" s="274">
        <v>25</v>
      </c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6"/>
      <c r="BR23" s="239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1"/>
      <c r="CE23" s="239" t="s">
        <v>100</v>
      </c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1"/>
      <c r="CR23" s="239" t="s">
        <v>100</v>
      </c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ht="30.75" customHeight="1">
      <c r="A24" s="19"/>
      <c r="B24" s="245" t="s">
        <v>167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6"/>
      <c r="AT24" s="274">
        <v>40</v>
      </c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6"/>
      <c r="BF24" s="274">
        <v>20</v>
      </c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6"/>
      <c r="BR24" s="239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1"/>
      <c r="CE24" s="239" t="s">
        <v>100</v>
      </c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1"/>
      <c r="CR24" s="239" t="s">
        <v>100</v>
      </c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</row>
    <row r="25" spans="1:108" s="21" customFormat="1" ht="15">
      <c r="A25" s="20"/>
      <c r="B25" s="249" t="s">
        <v>168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50"/>
      <c r="AT25" s="251">
        <v>0</v>
      </c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3"/>
      <c r="BF25" s="251">
        <v>1</v>
      </c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3"/>
      <c r="BR25" s="263">
        <v>0</v>
      </c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70"/>
      <c r="CE25" s="257" t="s">
        <v>32</v>
      </c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9"/>
      <c r="CR25" s="263">
        <v>0.25</v>
      </c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5"/>
    </row>
    <row r="26" spans="1:108" ht="115.5" customHeight="1">
      <c r="A26" s="22"/>
      <c r="B26" s="247" t="s">
        <v>169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8"/>
      <c r="AT26" s="254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6"/>
      <c r="BF26" s="254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6"/>
      <c r="BR26" s="271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3"/>
      <c r="CE26" s="260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2"/>
      <c r="CR26" s="266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8"/>
    </row>
    <row r="27" spans="1:108" ht="14.25" customHeight="1">
      <c r="A27" s="1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6"/>
      <c r="AT27" s="239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1"/>
      <c r="BF27" s="239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1"/>
      <c r="BR27" s="239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1"/>
      <c r="CE27" s="239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1"/>
      <c r="CR27" s="239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</row>
    <row r="28" spans="1:108" ht="58.5" customHeight="1">
      <c r="A28" s="19"/>
      <c r="B28" s="245" t="s">
        <v>170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6"/>
      <c r="AT28" s="335">
        <v>0</v>
      </c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7"/>
      <c r="BF28" s="335">
        <v>0</v>
      </c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7"/>
      <c r="BR28" s="283">
        <v>100</v>
      </c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5"/>
      <c r="CE28" s="277" t="s">
        <v>32</v>
      </c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9"/>
      <c r="CR28" s="280">
        <v>0.2</v>
      </c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2"/>
    </row>
    <row r="29" spans="1:108" ht="210" customHeight="1">
      <c r="A29" s="19"/>
      <c r="B29" s="245" t="s">
        <v>171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6"/>
      <c r="AT29" s="274">
        <v>0</v>
      </c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6"/>
      <c r="BF29" s="274">
        <v>0</v>
      </c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6"/>
      <c r="BR29" s="239" t="s">
        <v>100</v>
      </c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1"/>
      <c r="CE29" s="239" t="s">
        <v>100</v>
      </c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1"/>
      <c r="CR29" s="239" t="s">
        <v>100</v>
      </c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</row>
    <row r="30" spans="1:108" ht="14.25" customHeight="1">
      <c r="A30" s="19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6"/>
      <c r="AT30" s="239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1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1"/>
      <c r="BR30" s="239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1"/>
      <c r="CE30" s="239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1"/>
      <c r="CR30" s="239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</row>
    <row r="31" spans="1:108" ht="72.75" customHeight="1">
      <c r="A31" s="19"/>
      <c r="B31" s="245" t="s">
        <v>172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6"/>
      <c r="AT31" s="335">
        <v>0</v>
      </c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7"/>
      <c r="BF31" s="335">
        <v>0</v>
      </c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7"/>
      <c r="BR31" s="283">
        <v>100</v>
      </c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5"/>
      <c r="CE31" s="277" t="s">
        <v>32</v>
      </c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9"/>
      <c r="CR31" s="280">
        <v>0.2</v>
      </c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2"/>
    </row>
    <row r="32" spans="1:108" ht="130.5" customHeight="1">
      <c r="A32" s="19"/>
      <c r="B32" s="245" t="s">
        <v>99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6"/>
      <c r="AT32" s="274">
        <v>0</v>
      </c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6"/>
      <c r="BF32" s="274">
        <v>0</v>
      </c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6"/>
      <c r="BR32" s="239" t="s">
        <v>100</v>
      </c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1"/>
      <c r="CE32" s="239" t="s">
        <v>100</v>
      </c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1"/>
      <c r="CR32" s="239" t="s">
        <v>100</v>
      </c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1"/>
    </row>
    <row r="33" spans="1:108" ht="14.25" customHeight="1">
      <c r="A33" s="19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6"/>
      <c r="AT33" s="239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1"/>
      <c r="BF33" s="239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1"/>
      <c r="BR33" s="239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1"/>
      <c r="CE33" s="239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1"/>
      <c r="CR33" s="239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1"/>
    </row>
    <row r="34" spans="1:108" ht="58.5" customHeight="1">
      <c r="A34" s="19"/>
      <c r="B34" s="245" t="s">
        <v>69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6"/>
      <c r="AT34" s="239" t="s">
        <v>100</v>
      </c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1"/>
      <c r="BF34" s="239" t="s">
        <v>100</v>
      </c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1"/>
      <c r="BR34" s="239" t="s">
        <v>100</v>
      </c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1"/>
      <c r="CE34" s="239" t="s">
        <v>100</v>
      </c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1"/>
      <c r="CR34" s="335">
        <v>0.5</v>
      </c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7"/>
    </row>
    <row r="35" spans="1:108" ht="72.75" customHeight="1">
      <c r="A35" s="19"/>
      <c r="B35" s="245" t="s">
        <v>70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6"/>
      <c r="AT35" s="274">
        <v>8</v>
      </c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6"/>
      <c r="BF35" s="274">
        <v>10</v>
      </c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6"/>
      <c r="BR35" s="283">
        <v>80</v>
      </c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5"/>
      <c r="CE35" s="277" t="s">
        <v>32</v>
      </c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9"/>
      <c r="CR35" s="280">
        <v>0.5</v>
      </c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2"/>
    </row>
    <row r="36" spans="1:108" ht="15">
      <c r="A36" s="19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6"/>
      <c r="AT36" s="239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1"/>
      <c r="BF36" s="239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  <c r="BR36" s="239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1"/>
      <c r="CE36" s="239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1"/>
      <c r="CR36" s="239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</row>
    <row r="37" spans="1:108" ht="58.5" customHeight="1">
      <c r="A37" s="19"/>
      <c r="B37" s="245" t="s">
        <v>71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6"/>
      <c r="AT37" s="239" t="s">
        <v>100</v>
      </c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1"/>
      <c r="BF37" s="239" t="s">
        <v>100</v>
      </c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1"/>
      <c r="BR37" s="239" t="s">
        <v>100</v>
      </c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1"/>
      <c r="CE37" s="239" t="s">
        <v>100</v>
      </c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1"/>
      <c r="CR37" s="338">
        <v>0.38</v>
      </c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40"/>
    </row>
    <row r="38" spans="1:108" ht="15">
      <c r="A38" s="19"/>
      <c r="B38" s="245" t="s">
        <v>116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6"/>
      <c r="AT38" s="239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1"/>
      <c r="BF38" s="239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1"/>
      <c r="BR38" s="239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1"/>
      <c r="CE38" s="239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1"/>
      <c r="CR38" s="239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1"/>
    </row>
    <row r="39" spans="1:108" s="21" customFormat="1" ht="15">
      <c r="A39" s="20"/>
      <c r="B39" s="249" t="s">
        <v>72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50"/>
      <c r="AT39" s="251">
        <v>1</v>
      </c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3"/>
      <c r="BF39" s="251">
        <v>1</v>
      </c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3"/>
      <c r="BR39" s="263">
        <v>100</v>
      </c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70"/>
      <c r="CE39" s="289" t="s">
        <v>180</v>
      </c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1"/>
      <c r="CR39" s="263">
        <v>0.5</v>
      </c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5"/>
    </row>
    <row r="40" spans="1:108" ht="71.25" customHeight="1">
      <c r="A40" s="22"/>
      <c r="B40" s="247" t="s">
        <v>73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8"/>
      <c r="AT40" s="254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6"/>
      <c r="BF40" s="254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6"/>
      <c r="BR40" s="271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3"/>
      <c r="CE40" s="292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93"/>
      <c r="CR40" s="266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8"/>
    </row>
    <row r="41" spans="1:108" s="21" customFormat="1" ht="15">
      <c r="A41" s="20"/>
      <c r="B41" s="249" t="s">
        <v>60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50"/>
      <c r="AT41" s="251">
        <v>0</v>
      </c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3"/>
      <c r="BF41" s="251">
        <v>1</v>
      </c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3"/>
      <c r="BR41" s="263">
        <v>0</v>
      </c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5"/>
      <c r="CE41" s="257" t="s">
        <v>32</v>
      </c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9"/>
      <c r="CR41" s="263">
        <v>0.25</v>
      </c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5"/>
    </row>
    <row r="42" spans="1:108" ht="114.75" customHeight="1">
      <c r="A42" s="22"/>
      <c r="B42" s="247" t="s">
        <v>101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8"/>
      <c r="AT42" s="254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6"/>
      <c r="BF42" s="254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6"/>
      <c r="BR42" s="266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8"/>
      <c r="CE42" s="260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2"/>
      <c r="CR42" s="266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8"/>
    </row>
    <row r="43" spans="1:108" ht="15" customHeight="1">
      <c r="A43" s="19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6"/>
      <c r="AT43" s="239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1"/>
      <c r="BF43" s="239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1"/>
      <c r="BR43" s="239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1"/>
      <c r="CE43" s="239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1"/>
      <c r="CR43" s="239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1"/>
    </row>
    <row r="44" spans="1:108" ht="57.75" customHeight="1">
      <c r="A44" s="19"/>
      <c r="B44" s="245" t="s">
        <v>102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6"/>
      <c r="AT44" s="335">
        <v>0</v>
      </c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7"/>
      <c r="BF44" s="335">
        <v>0</v>
      </c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7"/>
      <c r="BR44" s="283">
        <v>100</v>
      </c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5"/>
      <c r="CE44" s="277" t="s">
        <v>32</v>
      </c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9"/>
      <c r="CR44" s="280">
        <v>0.2</v>
      </c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2"/>
    </row>
    <row r="45" spans="1:108" ht="87" customHeight="1">
      <c r="A45" s="19"/>
      <c r="B45" s="245" t="s">
        <v>82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6"/>
      <c r="AT45" s="274">
        <v>0</v>
      </c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6"/>
      <c r="BF45" s="274">
        <v>0</v>
      </c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  <c r="BR45" s="239" t="s">
        <v>100</v>
      </c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1"/>
      <c r="CE45" s="239" t="s">
        <v>100</v>
      </c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1"/>
      <c r="CR45" s="239" t="s">
        <v>100</v>
      </c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1"/>
    </row>
    <row r="46" spans="1:108" ht="14.25" customHeight="1">
      <c r="A46" s="19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6"/>
      <c r="AT46" s="239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1"/>
      <c r="BF46" s="239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239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1"/>
      <c r="CE46" s="239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1"/>
      <c r="CR46" s="239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1"/>
    </row>
    <row r="47" spans="1:108" ht="29.25" customHeight="1">
      <c r="A47" s="19"/>
      <c r="B47" s="245" t="s">
        <v>83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6"/>
      <c r="AT47" s="239" t="s">
        <v>100</v>
      </c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1"/>
      <c r="BF47" s="239" t="s">
        <v>100</v>
      </c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239" t="s">
        <v>100</v>
      </c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1"/>
      <c r="CE47" s="239" t="s">
        <v>100</v>
      </c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1"/>
      <c r="CR47" s="338">
        <v>0.54</v>
      </c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40"/>
    </row>
    <row r="49" spans="6:103" ht="15">
      <c r="F49" s="237" t="s">
        <v>43</v>
      </c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U49" s="237" t="s">
        <v>44</v>
      </c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</row>
    <row r="50" spans="6:103" ht="15">
      <c r="F50" s="238" t="s">
        <v>45</v>
      </c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"/>
      <c r="AU50" s="238" t="s">
        <v>46</v>
      </c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"/>
      <c r="CE50" s="238" t="s">
        <v>47</v>
      </c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</row>
    <row r="52" spans="6:103" ht="15" hidden="1">
      <c r="F52" s="237" t="s">
        <v>93</v>
      </c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U52" s="237" t="s">
        <v>34</v>
      </c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</row>
    <row r="53" spans="6:103" ht="15" hidden="1">
      <c r="F53" s="238" t="s">
        <v>45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"/>
      <c r="AU53" s="238" t="s">
        <v>46</v>
      </c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"/>
      <c r="CE53" s="238" t="s">
        <v>47</v>
      </c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</row>
  </sheetData>
  <sheetProtection/>
  <mergeCells count="221">
    <mergeCell ref="F52:AS52"/>
    <mergeCell ref="AU52:CC52"/>
    <mergeCell ref="CE52:CY52"/>
    <mergeCell ref="F53:AS53"/>
    <mergeCell ref="AU53:CC53"/>
    <mergeCell ref="CE53:CY53"/>
    <mergeCell ref="F49:AS49"/>
    <mergeCell ref="AU49:CC49"/>
    <mergeCell ref="CE49:CY49"/>
    <mergeCell ref="F50:AS50"/>
    <mergeCell ref="AU50:CC50"/>
    <mergeCell ref="CE50:CY50"/>
    <mergeCell ref="BF47:BQ47"/>
    <mergeCell ref="BR47:CD47"/>
    <mergeCell ref="BF46:BQ46"/>
    <mergeCell ref="BR46:CD46"/>
    <mergeCell ref="B46:AS46"/>
    <mergeCell ref="AT46:BE46"/>
    <mergeCell ref="B47:AS47"/>
    <mergeCell ref="AT47:BE47"/>
    <mergeCell ref="CE46:CQ46"/>
    <mergeCell ref="CR46:DD46"/>
    <mergeCell ref="CE47:CQ47"/>
    <mergeCell ref="CR47:DD47"/>
    <mergeCell ref="CE44:CQ44"/>
    <mergeCell ref="CR44:DD44"/>
    <mergeCell ref="CE45:CQ45"/>
    <mergeCell ref="CR45:DD45"/>
    <mergeCell ref="B44:AS44"/>
    <mergeCell ref="AT44:BE44"/>
    <mergeCell ref="BF44:BQ44"/>
    <mergeCell ref="BR44:CD44"/>
    <mergeCell ref="B45:AS45"/>
    <mergeCell ref="AT45:BE45"/>
    <mergeCell ref="BF45:BQ45"/>
    <mergeCell ref="BR45:CD45"/>
    <mergeCell ref="CR41:DD42"/>
    <mergeCell ref="B42:AS42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38:CQ38"/>
    <mergeCell ref="BF38:BQ38"/>
    <mergeCell ref="BR38:CD38"/>
    <mergeCell ref="CE41:CQ42"/>
    <mergeCell ref="CR38:DD38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7:BQ37"/>
    <mergeCell ref="BR37:CD37"/>
    <mergeCell ref="BF36:BQ36"/>
    <mergeCell ref="BR36:CD36"/>
    <mergeCell ref="B36:AS36"/>
    <mergeCell ref="AT36:BE36"/>
    <mergeCell ref="B37:AS37"/>
    <mergeCell ref="AT37:BE37"/>
    <mergeCell ref="CE36:CQ36"/>
    <mergeCell ref="CR36:DD36"/>
    <mergeCell ref="CE37:CQ37"/>
    <mergeCell ref="CR37:DD37"/>
    <mergeCell ref="CE34:CQ34"/>
    <mergeCell ref="CR34:DD34"/>
    <mergeCell ref="CE35:CQ35"/>
    <mergeCell ref="CR35:DD35"/>
    <mergeCell ref="B34:AS34"/>
    <mergeCell ref="AT34:BE34"/>
    <mergeCell ref="BF34:BQ34"/>
    <mergeCell ref="BR34:CD34"/>
    <mergeCell ref="B35:AS35"/>
    <mergeCell ref="AT35:BE35"/>
    <mergeCell ref="BF35:BQ35"/>
    <mergeCell ref="BR35:CD35"/>
    <mergeCell ref="BF33:BQ33"/>
    <mergeCell ref="BR33:CD33"/>
    <mergeCell ref="BF32:BQ32"/>
    <mergeCell ref="BR32:CD32"/>
    <mergeCell ref="B32:AS32"/>
    <mergeCell ref="AT32:BE32"/>
    <mergeCell ref="B33:AS33"/>
    <mergeCell ref="AT33:BE33"/>
    <mergeCell ref="CE32:CQ32"/>
    <mergeCell ref="CR32:DD32"/>
    <mergeCell ref="CE33:CQ33"/>
    <mergeCell ref="CR33:DD33"/>
    <mergeCell ref="CE30:CQ30"/>
    <mergeCell ref="CR30:DD30"/>
    <mergeCell ref="CE31:CQ31"/>
    <mergeCell ref="CR31:DD31"/>
    <mergeCell ref="B30:AS30"/>
    <mergeCell ref="AT30:BE30"/>
    <mergeCell ref="BF30:BQ30"/>
    <mergeCell ref="BR30:CD30"/>
    <mergeCell ref="B31:AS31"/>
    <mergeCell ref="AT31:BE31"/>
    <mergeCell ref="BF31:BQ31"/>
    <mergeCell ref="BR31:CD31"/>
    <mergeCell ref="B29:AS29"/>
    <mergeCell ref="AT29:BE29"/>
    <mergeCell ref="BF29:BQ29"/>
    <mergeCell ref="BR29:CD29"/>
    <mergeCell ref="CR28:DD28"/>
    <mergeCell ref="BR25:CD26"/>
    <mergeCell ref="CE29:CQ29"/>
    <mergeCell ref="CR29:DD29"/>
    <mergeCell ref="CE28:CQ28"/>
    <mergeCell ref="BR28:CD28"/>
    <mergeCell ref="CE25:CQ26"/>
    <mergeCell ref="CR25:DD26"/>
    <mergeCell ref="BR27:CD27"/>
    <mergeCell ref="CE27:CQ27"/>
    <mergeCell ref="CR27:DD27"/>
    <mergeCell ref="B25:AS25"/>
    <mergeCell ref="AT25:BE26"/>
    <mergeCell ref="BF25:BQ26"/>
    <mergeCell ref="B26:AS26"/>
    <mergeCell ref="B27:AS27"/>
    <mergeCell ref="AT27:BE27"/>
    <mergeCell ref="BF27:BQ27"/>
    <mergeCell ref="BF28:BQ28"/>
    <mergeCell ref="B28:AS28"/>
    <mergeCell ref="AT28:BE28"/>
    <mergeCell ref="BF24:BQ24"/>
    <mergeCell ref="BR24:CD24"/>
    <mergeCell ref="BF23:BQ23"/>
    <mergeCell ref="BR23:CD23"/>
    <mergeCell ref="B23:AS23"/>
    <mergeCell ref="AT23:BE23"/>
    <mergeCell ref="B24:AS24"/>
    <mergeCell ref="AT24:BE24"/>
    <mergeCell ref="CE23:CQ23"/>
    <mergeCell ref="CR23:DD23"/>
    <mergeCell ref="BR19:CD20"/>
    <mergeCell ref="CE24:CQ24"/>
    <mergeCell ref="CR24:DD24"/>
    <mergeCell ref="CE19:CQ20"/>
    <mergeCell ref="CR19:DD20"/>
    <mergeCell ref="BR21:CD22"/>
    <mergeCell ref="CE21:CQ22"/>
    <mergeCell ref="CR21:DD22"/>
    <mergeCell ref="B19:AS19"/>
    <mergeCell ref="AT19:BE20"/>
    <mergeCell ref="BF19:BQ20"/>
    <mergeCell ref="B20:AS20"/>
    <mergeCell ref="B21:AS21"/>
    <mergeCell ref="AT21:BE22"/>
    <mergeCell ref="BF21:BQ22"/>
    <mergeCell ref="B22:AS22"/>
    <mergeCell ref="CE18:CQ18"/>
    <mergeCell ref="CR18:DD18"/>
    <mergeCell ref="B17:AS17"/>
    <mergeCell ref="AT17:BE17"/>
    <mergeCell ref="B18:AS18"/>
    <mergeCell ref="AT18:BE18"/>
    <mergeCell ref="BF18:BQ18"/>
    <mergeCell ref="BR18:CD18"/>
    <mergeCell ref="BR17:CD17"/>
    <mergeCell ref="CE17:CQ17"/>
    <mergeCell ref="BF17:BQ17"/>
    <mergeCell ref="BR12:CD13"/>
    <mergeCell ref="CR17:DD17"/>
    <mergeCell ref="CE14:CQ15"/>
    <mergeCell ref="CR14:DD15"/>
    <mergeCell ref="BR16:CD16"/>
    <mergeCell ref="CE16:CQ16"/>
    <mergeCell ref="BF12:BQ13"/>
    <mergeCell ref="CR16:DD16"/>
    <mergeCell ref="CE12:CQ13"/>
    <mergeCell ref="B16:AS16"/>
    <mergeCell ref="AT16:BE16"/>
    <mergeCell ref="AT12:BE13"/>
    <mergeCell ref="B11:AS11"/>
    <mergeCell ref="AT11:BE11"/>
    <mergeCell ref="BF16:BQ16"/>
    <mergeCell ref="CR12:DD13"/>
    <mergeCell ref="B14:AS14"/>
    <mergeCell ref="AT14:BE15"/>
    <mergeCell ref="BF14:BQ15"/>
    <mergeCell ref="BR14:CD15"/>
    <mergeCell ref="B15:AS15"/>
    <mergeCell ref="B13:AS13"/>
    <mergeCell ref="B12:AS12"/>
    <mergeCell ref="A9:AS9"/>
    <mergeCell ref="AT9:BE9"/>
    <mergeCell ref="BF9:BQ9"/>
    <mergeCell ref="B10:AS10"/>
    <mergeCell ref="AT10:BE10"/>
    <mergeCell ref="BF10:BQ10"/>
    <mergeCell ref="CR7:DD8"/>
    <mergeCell ref="BF11:BQ11"/>
    <mergeCell ref="BR11:CD11"/>
    <mergeCell ref="BR10:CD10"/>
    <mergeCell ref="CE9:CQ9"/>
    <mergeCell ref="BR9:CD9"/>
    <mergeCell ref="CE10:CQ10"/>
    <mergeCell ref="CR10:DD10"/>
    <mergeCell ref="CE11:CQ11"/>
    <mergeCell ref="CR11:DD11"/>
    <mergeCell ref="CR9:DD9"/>
    <mergeCell ref="A3:DD3"/>
    <mergeCell ref="K4:CT4"/>
    <mergeCell ref="K5:CT5"/>
    <mergeCell ref="A7:AS8"/>
    <mergeCell ref="AT7:BQ7"/>
    <mergeCell ref="BR7:CD8"/>
    <mergeCell ref="AT8:BE8"/>
    <mergeCell ref="BF8:BQ8"/>
    <mergeCell ref="CE7:CQ8"/>
  </mergeCells>
  <printOptions/>
  <pageMargins left="0.7" right="0.7" top="0.49" bottom="0.75" header="0.3" footer="0.3"/>
  <pageSetup horizontalDpi="600" verticalDpi="600" orientation="portrait" paperSize="9" scale="90" r:id="rId1"/>
  <headerFoot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1">
      <selection activeCell="A39" sqref="A1:IV16384"/>
    </sheetView>
  </sheetViews>
  <sheetFormatPr defaultColWidth="0.85546875" defaultRowHeight="15"/>
  <cols>
    <col min="1" max="16384" width="0.85546875" style="12" customWidth="1"/>
  </cols>
  <sheetData>
    <row r="1" ht="15">
      <c r="DD1" s="13"/>
    </row>
    <row r="2" ht="12" customHeight="1"/>
    <row r="3" spans="1:108" ht="33" customHeight="1">
      <c r="A3" s="341" t="s">
        <v>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</row>
    <row r="4" spans="11:98" s="15" customFormat="1" ht="16.5" customHeight="1">
      <c r="K4" s="319" t="s">
        <v>49</v>
      </c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</row>
    <row r="5" spans="11:98" s="16" customFormat="1" ht="13.5" customHeight="1">
      <c r="K5" s="320" t="s">
        <v>25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</row>
    <row r="6" ht="3.75" customHeight="1"/>
    <row r="7" spans="1:108" s="17" customFormat="1" ht="15">
      <c r="A7" s="309" t="s">
        <v>63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1"/>
      <c r="AT7" s="315" t="s">
        <v>27</v>
      </c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7"/>
      <c r="BR7" s="309" t="s">
        <v>28</v>
      </c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1"/>
      <c r="CE7" s="309" t="s">
        <v>29</v>
      </c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1"/>
      <c r="CR7" s="309" t="s">
        <v>174</v>
      </c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1"/>
    </row>
    <row r="8" spans="1:108" s="17" customFormat="1" ht="45.75" customHeight="1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4"/>
      <c r="AT8" s="315" t="s">
        <v>175</v>
      </c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7"/>
      <c r="BF8" s="315" t="s">
        <v>176</v>
      </c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7"/>
      <c r="BR8" s="312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4"/>
      <c r="CE8" s="312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4"/>
      <c r="CR8" s="312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4"/>
    </row>
    <row r="9" spans="1:108" s="18" customFormat="1" ht="15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73.5" customHeight="1">
      <c r="A10" s="19"/>
      <c r="B10" s="245" t="s">
        <v>84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6"/>
      <c r="AT10" s="274">
        <v>1</v>
      </c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6"/>
      <c r="BF10" s="274">
        <v>1</v>
      </c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6"/>
      <c r="BR10" s="283">
        <v>100</v>
      </c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5"/>
      <c r="CE10" s="239" t="s">
        <v>180</v>
      </c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1"/>
      <c r="CR10" s="280">
        <v>2</v>
      </c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2"/>
    </row>
    <row r="11" spans="1:108" ht="15">
      <c r="A11" s="19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6"/>
      <c r="AT11" s="239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1"/>
      <c r="BF11" s="239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1"/>
      <c r="BR11" s="239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1"/>
      <c r="CE11" s="239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1"/>
      <c r="CR11" s="239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1"/>
    </row>
    <row r="12" spans="1:108" ht="29.25" customHeight="1">
      <c r="A12" s="19"/>
      <c r="B12" s="245" t="s">
        <v>85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6"/>
      <c r="AT12" s="239" t="s">
        <v>100</v>
      </c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1"/>
      <c r="BF12" s="239" t="s">
        <v>100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1"/>
      <c r="BR12" s="239" t="s">
        <v>100</v>
      </c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1"/>
      <c r="CE12" s="239" t="s">
        <v>100</v>
      </c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1"/>
      <c r="CR12" s="242">
        <v>2</v>
      </c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4"/>
    </row>
    <row r="13" spans="1:108" ht="15" customHeight="1">
      <c r="A13" s="19"/>
      <c r="B13" s="245" t="s">
        <v>116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6"/>
      <c r="AT13" s="239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1"/>
      <c r="BF13" s="239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1"/>
      <c r="BR13" s="239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1"/>
      <c r="CE13" s="239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1"/>
      <c r="CR13" s="239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1"/>
    </row>
    <row r="14" spans="1:108" s="21" customFormat="1" ht="15">
      <c r="A14" s="20"/>
      <c r="B14" s="249" t="s">
        <v>86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50"/>
      <c r="AT14" s="251">
        <v>8</v>
      </c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3"/>
      <c r="BF14" s="251">
        <v>10</v>
      </c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3"/>
      <c r="BR14" s="263">
        <v>80</v>
      </c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70"/>
      <c r="CE14" s="257" t="s">
        <v>32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9"/>
      <c r="CR14" s="263">
        <v>2</v>
      </c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5"/>
    </row>
    <row r="15" spans="1:108" ht="72" customHeight="1">
      <c r="A15" s="22"/>
      <c r="B15" s="247" t="s">
        <v>138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8"/>
      <c r="AT15" s="254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254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6"/>
      <c r="BR15" s="271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3"/>
      <c r="CE15" s="260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2"/>
      <c r="CR15" s="266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8"/>
    </row>
    <row r="16" spans="1:108" s="21" customFormat="1" ht="15">
      <c r="A16" s="20"/>
      <c r="B16" s="249" t="s">
        <v>139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50"/>
      <c r="AT16" s="251">
        <v>8</v>
      </c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3"/>
      <c r="BF16" s="251">
        <v>10</v>
      </c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3"/>
      <c r="BR16" s="263">
        <v>80</v>
      </c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70"/>
      <c r="CE16" s="289" t="s">
        <v>180</v>
      </c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1"/>
      <c r="CR16" s="263">
        <v>2</v>
      </c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5"/>
    </row>
    <row r="17" spans="1:108" ht="87" customHeight="1">
      <c r="A17" s="22"/>
      <c r="B17" s="247" t="s">
        <v>120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8"/>
      <c r="AT17" s="254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6"/>
      <c r="BF17" s="254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6"/>
      <c r="BR17" s="271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3"/>
      <c r="CE17" s="292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93"/>
      <c r="CR17" s="266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8"/>
    </row>
    <row r="18" spans="1:108" s="21" customFormat="1" ht="15">
      <c r="A18" s="20"/>
      <c r="B18" s="249" t="s">
        <v>121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50"/>
      <c r="AT18" s="251">
        <v>0</v>
      </c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3"/>
      <c r="BF18" s="251">
        <v>0</v>
      </c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3"/>
      <c r="BR18" s="263">
        <v>100</v>
      </c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70"/>
      <c r="CE18" s="257" t="s">
        <v>32</v>
      </c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9"/>
      <c r="CR18" s="263">
        <v>2</v>
      </c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5"/>
    </row>
    <row r="19" spans="1:108" ht="115.5" customHeight="1">
      <c r="A19" s="22"/>
      <c r="B19" s="247" t="s">
        <v>122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8"/>
      <c r="AT19" s="254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6"/>
      <c r="BF19" s="254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6"/>
      <c r="BR19" s="271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3"/>
      <c r="CE19" s="260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2"/>
      <c r="CR19" s="266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8"/>
    </row>
    <row r="20" spans="1:108" s="21" customFormat="1" ht="15">
      <c r="A20" s="20"/>
      <c r="B20" s="249" t="s">
        <v>123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50"/>
      <c r="AT20" s="251">
        <v>0</v>
      </c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3"/>
      <c r="BF20" s="251">
        <v>0</v>
      </c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3"/>
      <c r="BR20" s="263">
        <v>100</v>
      </c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70"/>
      <c r="CE20" s="257" t="s">
        <v>32</v>
      </c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9"/>
      <c r="CR20" s="263">
        <v>2</v>
      </c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5"/>
    </row>
    <row r="21" spans="1:108" ht="116.25" customHeight="1">
      <c r="A21" s="22"/>
      <c r="B21" s="247" t="s">
        <v>87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8"/>
      <c r="AT21" s="254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6"/>
      <c r="BF21" s="254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6"/>
      <c r="BR21" s="271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3"/>
      <c r="CE21" s="260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2"/>
      <c r="CR21" s="266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8"/>
    </row>
    <row r="22" spans="1:108" s="21" customFormat="1" ht="15">
      <c r="A22" s="20"/>
      <c r="B22" s="249" t="s">
        <v>88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50"/>
      <c r="AT22" s="251">
        <v>0</v>
      </c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3"/>
      <c r="BF22" s="251">
        <v>0</v>
      </c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3"/>
      <c r="BR22" s="263">
        <v>100</v>
      </c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70"/>
      <c r="CE22" s="289" t="s">
        <v>180</v>
      </c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1"/>
      <c r="CR22" s="263">
        <v>2</v>
      </c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5"/>
    </row>
    <row r="23" spans="1:108" ht="72.75" customHeight="1">
      <c r="A23" s="22"/>
      <c r="B23" s="247" t="s">
        <v>89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8"/>
      <c r="AT23" s="254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6"/>
      <c r="BF23" s="254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6"/>
      <c r="BR23" s="271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3"/>
      <c r="CE23" s="292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93"/>
      <c r="CR23" s="266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8"/>
    </row>
    <row r="24" spans="1:108" s="21" customFormat="1" ht="15">
      <c r="A24" s="20"/>
      <c r="B24" s="249" t="s">
        <v>90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50"/>
      <c r="AT24" s="251">
        <v>0</v>
      </c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3"/>
      <c r="BF24" s="251">
        <v>0</v>
      </c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3"/>
      <c r="BR24" s="263">
        <v>100</v>
      </c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70"/>
      <c r="CE24" s="289" t="s">
        <v>180</v>
      </c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1"/>
      <c r="CR24" s="263">
        <v>2</v>
      </c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5"/>
    </row>
    <row r="25" spans="1:108" ht="43.5" customHeight="1">
      <c r="A25" s="22"/>
      <c r="B25" s="247" t="s">
        <v>91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8"/>
      <c r="AT25" s="254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6"/>
      <c r="BF25" s="254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6"/>
      <c r="BR25" s="271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3"/>
      <c r="CE25" s="292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93"/>
      <c r="CR25" s="266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8"/>
    </row>
    <row r="26" spans="1:108" ht="15" customHeight="1">
      <c r="A26" s="1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6"/>
      <c r="AT26" s="239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1"/>
      <c r="BF26" s="239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1"/>
      <c r="BR26" s="239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1"/>
      <c r="CE26" s="239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1"/>
      <c r="CR26" s="239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</row>
    <row r="27" spans="1:108" ht="29.25" customHeight="1">
      <c r="A27" s="19"/>
      <c r="B27" s="245" t="s">
        <v>92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6"/>
      <c r="AT27" s="239" t="s">
        <v>100</v>
      </c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1"/>
      <c r="BF27" s="239" t="s">
        <v>100</v>
      </c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1"/>
      <c r="BR27" s="239" t="s">
        <v>100</v>
      </c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1"/>
      <c r="CE27" s="239" t="s">
        <v>100</v>
      </c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1"/>
      <c r="CR27" s="338">
        <v>2</v>
      </c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40"/>
    </row>
    <row r="28" spans="1:108" ht="15" customHeight="1">
      <c r="A28" s="19"/>
      <c r="B28" s="245" t="s">
        <v>116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6"/>
      <c r="AT28" s="239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1"/>
      <c r="BF28" s="239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1"/>
      <c r="BR28" s="239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1"/>
      <c r="CE28" s="239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1"/>
      <c r="CR28" s="239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s="21" customFormat="1" ht="15">
      <c r="A29" s="20"/>
      <c r="B29" s="249" t="s">
        <v>76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50"/>
      <c r="AT29" s="251">
        <v>1</v>
      </c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3"/>
      <c r="BF29" s="251">
        <v>1</v>
      </c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3"/>
      <c r="BR29" s="263">
        <v>100</v>
      </c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70"/>
      <c r="CE29" s="257" t="s">
        <v>32</v>
      </c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9"/>
      <c r="CR29" s="263">
        <v>2</v>
      </c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5"/>
    </row>
    <row r="30" spans="1:108" ht="29.25" customHeight="1">
      <c r="A30" s="22"/>
      <c r="B30" s="247" t="s">
        <v>124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8"/>
      <c r="AT30" s="254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6"/>
      <c r="BF30" s="254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6"/>
      <c r="BR30" s="271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3"/>
      <c r="CE30" s="260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2"/>
      <c r="CR30" s="266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8"/>
    </row>
    <row r="31" spans="1:108" s="21" customFormat="1" ht="15">
      <c r="A31" s="20"/>
      <c r="B31" s="342" t="s">
        <v>125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3"/>
      <c r="AT31" s="263">
        <v>0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5"/>
      <c r="BF31" s="263">
        <v>0</v>
      </c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5"/>
      <c r="BR31" s="263">
        <v>100</v>
      </c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70"/>
      <c r="CE31" s="289" t="s">
        <v>180</v>
      </c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1"/>
      <c r="CR31" s="263">
        <v>2</v>
      </c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ht="57" customHeight="1">
      <c r="A32" s="22"/>
      <c r="B32" s="247" t="s">
        <v>126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8"/>
      <c r="AT32" s="266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8"/>
      <c r="BF32" s="266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8"/>
      <c r="BR32" s="271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3"/>
      <c r="CE32" s="292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93"/>
      <c r="CR32" s="266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</row>
    <row r="33" spans="1:108" ht="29.25" customHeight="1">
      <c r="A33" s="19"/>
      <c r="B33" s="245" t="s">
        <v>127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6"/>
      <c r="AT33" s="274">
        <v>0</v>
      </c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6"/>
      <c r="BF33" s="274">
        <v>0</v>
      </c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6"/>
      <c r="BR33" s="239" t="s">
        <v>100</v>
      </c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1"/>
      <c r="CE33" s="239" t="s">
        <v>100</v>
      </c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1"/>
      <c r="CR33" s="239" t="s">
        <v>100</v>
      </c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1"/>
    </row>
    <row r="34" spans="1:108" ht="29.25" customHeight="1">
      <c r="A34" s="19"/>
      <c r="B34" s="245" t="s">
        <v>128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6"/>
      <c r="AT34" s="274">
        <v>0</v>
      </c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6"/>
      <c r="BF34" s="274">
        <v>0</v>
      </c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6"/>
      <c r="BR34" s="239" t="s">
        <v>100</v>
      </c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1"/>
      <c r="CE34" s="239" t="s">
        <v>100</v>
      </c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1"/>
      <c r="CR34" s="239" t="s">
        <v>100</v>
      </c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1"/>
    </row>
    <row r="35" spans="1:108" ht="29.25" customHeight="1">
      <c r="A35" s="19"/>
      <c r="B35" s="245" t="s">
        <v>129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6"/>
      <c r="AT35" s="274">
        <v>0</v>
      </c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6"/>
      <c r="BF35" s="274">
        <v>0</v>
      </c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6"/>
      <c r="BR35" s="239" t="s">
        <v>100</v>
      </c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1"/>
      <c r="CE35" s="239" t="s">
        <v>100</v>
      </c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1"/>
      <c r="CR35" s="239" t="s">
        <v>100</v>
      </c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1"/>
    </row>
    <row r="36" spans="1:108" ht="14.25" customHeight="1">
      <c r="A36" s="19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6"/>
      <c r="AT36" s="239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1"/>
      <c r="BF36" s="239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1"/>
      <c r="BR36" s="239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1"/>
      <c r="CE36" s="239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1"/>
      <c r="CR36" s="239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</row>
    <row r="37" spans="1:108" ht="43.5" customHeight="1">
      <c r="A37" s="19"/>
      <c r="B37" s="245" t="s">
        <v>130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6"/>
      <c r="AT37" s="283">
        <v>0</v>
      </c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5"/>
      <c r="BF37" s="283">
        <v>0</v>
      </c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5"/>
      <c r="BR37" s="283">
        <v>100</v>
      </c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5"/>
      <c r="CE37" s="277" t="s">
        <v>32</v>
      </c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9"/>
      <c r="CR37" s="280">
        <v>2</v>
      </c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2"/>
    </row>
    <row r="38" spans="1:108" ht="72.75" customHeight="1">
      <c r="A38" s="19"/>
      <c r="B38" s="245" t="s">
        <v>131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6"/>
      <c r="AT38" s="274">
        <v>0</v>
      </c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6"/>
      <c r="BF38" s="274">
        <v>0</v>
      </c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239" t="s">
        <v>100</v>
      </c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1"/>
      <c r="CE38" s="239" t="s">
        <v>100</v>
      </c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1"/>
      <c r="CR38" s="239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1"/>
    </row>
    <row r="39" spans="1:108" ht="15">
      <c r="A39" s="19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6"/>
      <c r="AT39" s="239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1"/>
      <c r="BF39" s="239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1"/>
      <c r="BR39" s="239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1"/>
      <c r="CE39" s="239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1"/>
      <c r="CR39" s="239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1"/>
    </row>
    <row r="40" spans="1:108" ht="86.25" customHeight="1">
      <c r="A40" s="19"/>
      <c r="B40" s="245" t="s">
        <v>132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6"/>
      <c r="AT40" s="239" t="s">
        <v>100</v>
      </c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1"/>
      <c r="BF40" s="239" t="s">
        <v>100</v>
      </c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1"/>
      <c r="BR40" s="239" t="s">
        <v>100</v>
      </c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1"/>
      <c r="CE40" s="239" t="s">
        <v>100</v>
      </c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1"/>
      <c r="CR40" s="326">
        <v>2</v>
      </c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8"/>
    </row>
    <row r="41" spans="1:108" ht="15" customHeight="1">
      <c r="A41" s="19"/>
      <c r="B41" s="245" t="s">
        <v>116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6"/>
      <c r="AT41" s="239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1"/>
      <c r="BF41" s="239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1"/>
      <c r="BR41" s="239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1"/>
      <c r="CE41" s="239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1"/>
      <c r="CR41" s="239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1"/>
    </row>
    <row r="42" spans="1:108" s="21" customFormat="1" ht="15" customHeight="1">
      <c r="A42" s="20"/>
      <c r="B42" s="249" t="s">
        <v>133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50"/>
      <c r="AT42" s="251">
        <v>0</v>
      </c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3"/>
      <c r="BF42" s="251">
        <v>1</v>
      </c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3"/>
      <c r="BR42" s="263">
        <v>0</v>
      </c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70"/>
      <c r="CE42" s="257" t="s">
        <v>32</v>
      </c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9"/>
      <c r="CR42" s="263">
        <v>1</v>
      </c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5"/>
    </row>
    <row r="43" spans="1:108" ht="60.75" customHeight="1">
      <c r="A43" s="22"/>
      <c r="B43" s="247" t="s">
        <v>134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8"/>
      <c r="AT43" s="254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6"/>
      <c r="BF43" s="254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6"/>
      <c r="BR43" s="271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3"/>
      <c r="CE43" s="260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2"/>
      <c r="CR43" s="266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8"/>
    </row>
    <row r="44" spans="1:108" s="21" customFormat="1" ht="15">
      <c r="A44" s="20"/>
      <c r="B44" s="342" t="s">
        <v>135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3"/>
      <c r="AT44" s="251">
        <v>0</v>
      </c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3"/>
      <c r="BF44" s="251">
        <v>100</v>
      </c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3"/>
      <c r="BR44" s="263">
        <v>0</v>
      </c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70"/>
      <c r="CE44" s="289" t="s">
        <v>180</v>
      </c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1"/>
      <c r="CR44" s="263">
        <v>3</v>
      </c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5"/>
    </row>
    <row r="45" spans="1:108" ht="129.75" customHeight="1">
      <c r="A45" s="22"/>
      <c r="B45" s="247" t="s">
        <v>136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8"/>
      <c r="AT45" s="254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6"/>
      <c r="BF45" s="254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6"/>
      <c r="BR45" s="271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3"/>
      <c r="CE45" s="292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93"/>
      <c r="CR45" s="266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8"/>
    </row>
    <row r="46" spans="1:108" ht="14.25" customHeight="1">
      <c r="A46" s="19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6"/>
      <c r="AT46" s="239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1"/>
      <c r="BF46" s="239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1"/>
      <c r="BR46" s="239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1"/>
      <c r="CE46" s="239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1"/>
      <c r="CR46" s="239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1"/>
    </row>
    <row r="47" spans="1:108" ht="29.25" customHeight="1">
      <c r="A47" s="19"/>
      <c r="B47" s="245" t="s">
        <v>137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6"/>
      <c r="AT47" s="239" t="s">
        <v>100</v>
      </c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1"/>
      <c r="BF47" s="239" t="s">
        <v>100</v>
      </c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1"/>
      <c r="BR47" s="239" t="s">
        <v>100</v>
      </c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1"/>
      <c r="CE47" s="239" t="s">
        <v>100</v>
      </c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1"/>
      <c r="CR47" s="338">
        <v>2</v>
      </c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40"/>
    </row>
    <row r="48" ht="11.25" customHeight="1"/>
    <row r="49" spans="1:108" s="14" customFormat="1" ht="25.5" customHeight="1">
      <c r="A49" s="344" t="s">
        <v>77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</row>
    <row r="50" ht="9" customHeight="1"/>
    <row r="51" spans="6:103" ht="15">
      <c r="F51" s="237" t="s">
        <v>43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U51" s="237" t="s">
        <v>44</v>
      </c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</row>
    <row r="52" spans="6:103" ht="15">
      <c r="F52" s="238" t="s">
        <v>45</v>
      </c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"/>
      <c r="AU52" s="238" t="s">
        <v>46</v>
      </c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"/>
      <c r="CE52" s="238" t="s">
        <v>47</v>
      </c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</row>
    <row r="53" s="14" customFormat="1" ht="6" customHeight="1"/>
    <row r="54" spans="6:103" ht="15" hidden="1">
      <c r="F54" s="237" t="s">
        <v>93</v>
      </c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U54" s="237" t="s">
        <v>34</v>
      </c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</row>
    <row r="55" spans="6:103" ht="15" hidden="1">
      <c r="F55" s="238" t="s">
        <v>45</v>
      </c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"/>
      <c r="AU55" s="238" t="s">
        <v>46</v>
      </c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"/>
      <c r="CE55" s="238" t="s">
        <v>47</v>
      </c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</row>
  </sheetData>
  <sheetProtection/>
  <mergeCells count="207">
    <mergeCell ref="CE47:CQ47"/>
    <mergeCell ref="CR47:DD47"/>
    <mergeCell ref="B47:AS47"/>
    <mergeCell ref="AT47:BE47"/>
    <mergeCell ref="BF47:BQ47"/>
    <mergeCell ref="BR47:CD47"/>
    <mergeCell ref="F54:AS54"/>
    <mergeCell ref="CE54:CY54"/>
    <mergeCell ref="F51:AS51"/>
    <mergeCell ref="AU51:CC51"/>
    <mergeCell ref="CE51:CY51"/>
    <mergeCell ref="F52:AS52"/>
    <mergeCell ref="AU52:CC52"/>
    <mergeCell ref="CE52:CY52"/>
    <mergeCell ref="BR44:CD45"/>
    <mergeCell ref="CE55:CY55"/>
    <mergeCell ref="CR44:DD45"/>
    <mergeCell ref="B45:AS45"/>
    <mergeCell ref="B46:AS46"/>
    <mergeCell ref="AT46:BE46"/>
    <mergeCell ref="BF46:BQ46"/>
    <mergeCell ref="BR46:CD46"/>
    <mergeCell ref="CE46:CQ46"/>
    <mergeCell ref="A49:DD49"/>
    <mergeCell ref="CE40:CQ40"/>
    <mergeCell ref="B43:AS43"/>
    <mergeCell ref="B42:AS42"/>
    <mergeCell ref="AT42:BE43"/>
    <mergeCell ref="F55:AS55"/>
    <mergeCell ref="AU55:CC55"/>
    <mergeCell ref="AU54:CC54"/>
    <mergeCell ref="B44:AS44"/>
    <mergeCell ref="AT44:BE45"/>
    <mergeCell ref="BF44:BQ45"/>
    <mergeCell ref="CR42:DD43"/>
    <mergeCell ref="CE41:CQ41"/>
    <mergeCell ref="BF41:BQ41"/>
    <mergeCell ref="BR41:CD41"/>
    <mergeCell ref="CR41:DD41"/>
    <mergeCell ref="BF42:BQ43"/>
    <mergeCell ref="BR42:CD43"/>
    <mergeCell ref="CR40:DD40"/>
    <mergeCell ref="CE44:CQ45"/>
    <mergeCell ref="CR46:DD46"/>
    <mergeCell ref="CE42:CQ43"/>
    <mergeCell ref="B41:AS41"/>
    <mergeCell ref="AT41:BE41"/>
    <mergeCell ref="B40:AS40"/>
    <mergeCell ref="AT40:BE40"/>
    <mergeCell ref="BF40:BQ40"/>
    <mergeCell ref="BR40:CD40"/>
    <mergeCell ref="CE39:CQ39"/>
    <mergeCell ref="CR39:DD39"/>
    <mergeCell ref="CE38:CQ38"/>
    <mergeCell ref="CR38:DD38"/>
    <mergeCell ref="BF38:BQ38"/>
    <mergeCell ref="BR38:CD38"/>
    <mergeCell ref="BF39:BQ39"/>
    <mergeCell ref="BR39:CD39"/>
    <mergeCell ref="B39:AS39"/>
    <mergeCell ref="AT39:BE39"/>
    <mergeCell ref="B37:AS37"/>
    <mergeCell ref="AT37:BE37"/>
    <mergeCell ref="B38:AS38"/>
    <mergeCell ref="AT38:BE38"/>
    <mergeCell ref="BF37:BQ37"/>
    <mergeCell ref="BR37:CD37"/>
    <mergeCell ref="CE36:CQ36"/>
    <mergeCell ref="CR36:DD36"/>
    <mergeCell ref="BF36:BQ36"/>
    <mergeCell ref="BR36:CD36"/>
    <mergeCell ref="CE37:CQ37"/>
    <mergeCell ref="CR37:DD37"/>
    <mergeCell ref="B36:AS36"/>
    <mergeCell ref="AT36:BE36"/>
    <mergeCell ref="BF35:BQ35"/>
    <mergeCell ref="BR35:CD35"/>
    <mergeCell ref="CE35:CQ35"/>
    <mergeCell ref="CR35:DD35"/>
    <mergeCell ref="B35:AS35"/>
    <mergeCell ref="AT35:BE35"/>
    <mergeCell ref="CE33:CQ33"/>
    <mergeCell ref="CR33:DD33"/>
    <mergeCell ref="CE34:CQ34"/>
    <mergeCell ref="CR34:DD34"/>
    <mergeCell ref="B33:AS33"/>
    <mergeCell ref="AT33:BE33"/>
    <mergeCell ref="BF33:BQ33"/>
    <mergeCell ref="BR33:CD33"/>
    <mergeCell ref="B34:AS34"/>
    <mergeCell ref="AT34:BE34"/>
    <mergeCell ref="BF34:BQ34"/>
    <mergeCell ref="BR34:CD34"/>
    <mergeCell ref="CE29:CQ30"/>
    <mergeCell ref="CR29:DD30"/>
    <mergeCell ref="B30:AS30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R27:DD27"/>
    <mergeCell ref="BR24:CD25"/>
    <mergeCell ref="CE27:CQ27"/>
    <mergeCell ref="B28:AS28"/>
    <mergeCell ref="AT28:BE28"/>
    <mergeCell ref="BF28:BQ28"/>
    <mergeCell ref="BR28:CD28"/>
    <mergeCell ref="BR27:CD27"/>
    <mergeCell ref="CE28:CQ28"/>
    <mergeCell ref="CR28:DD28"/>
    <mergeCell ref="BR26:CD26"/>
    <mergeCell ref="CE26:CQ26"/>
    <mergeCell ref="CR26:DD26"/>
    <mergeCell ref="B24:AS24"/>
    <mergeCell ref="AT24:BE25"/>
    <mergeCell ref="BF24:BQ25"/>
    <mergeCell ref="B25:AS25"/>
    <mergeCell ref="B26:AS26"/>
    <mergeCell ref="CE20:CQ21"/>
    <mergeCell ref="AT20:BE21"/>
    <mergeCell ref="BF20:BQ21"/>
    <mergeCell ref="BR20:CD21"/>
    <mergeCell ref="CE24:CQ25"/>
    <mergeCell ref="CR24:DD25"/>
    <mergeCell ref="B20:AS20"/>
    <mergeCell ref="AT26:BE26"/>
    <mergeCell ref="BF26:BQ26"/>
    <mergeCell ref="BF27:BQ27"/>
    <mergeCell ref="B27:AS27"/>
    <mergeCell ref="AT27:BE27"/>
    <mergeCell ref="BR16:CD17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18:AS18"/>
    <mergeCell ref="AT18:BE19"/>
    <mergeCell ref="BF18:BQ19"/>
    <mergeCell ref="B16:AS16"/>
    <mergeCell ref="AT16:BE17"/>
    <mergeCell ref="BF16:BQ17"/>
    <mergeCell ref="BR18:CD19"/>
    <mergeCell ref="CE18:CQ19"/>
    <mergeCell ref="CR18:DD19"/>
    <mergeCell ref="B19:AS19"/>
    <mergeCell ref="CE14:CQ15"/>
    <mergeCell ref="CR14:DD15"/>
    <mergeCell ref="B15:AS15"/>
    <mergeCell ref="CE16:CQ17"/>
    <mergeCell ref="CR16:DD17"/>
    <mergeCell ref="B17:AS17"/>
    <mergeCell ref="B13:AS13"/>
    <mergeCell ref="AT13:BE13"/>
    <mergeCell ref="B14:AS14"/>
    <mergeCell ref="AT14:BE15"/>
    <mergeCell ref="BF14:BQ15"/>
    <mergeCell ref="BR14:CD15"/>
    <mergeCell ref="BF13:BQ13"/>
    <mergeCell ref="BR11:CD11"/>
    <mergeCell ref="CE13:CQ13"/>
    <mergeCell ref="CR11:DD11"/>
    <mergeCell ref="CR13:DD13"/>
    <mergeCell ref="CE12:CQ12"/>
    <mergeCell ref="CR12:DD12"/>
    <mergeCell ref="BR13:CD13"/>
    <mergeCell ref="CE9:CQ9"/>
    <mergeCell ref="CR9:DD9"/>
    <mergeCell ref="B12:AS12"/>
    <mergeCell ref="AT12:BE12"/>
    <mergeCell ref="BF12:BQ12"/>
    <mergeCell ref="BR12:CD12"/>
    <mergeCell ref="B11:AS11"/>
    <mergeCell ref="AT11:BE11"/>
    <mergeCell ref="BF11:BQ11"/>
    <mergeCell ref="CE11:CQ11"/>
    <mergeCell ref="CE7:CQ8"/>
    <mergeCell ref="CR7:DD8"/>
    <mergeCell ref="A9:AS9"/>
    <mergeCell ref="AT9:BE9"/>
    <mergeCell ref="B10:AS10"/>
    <mergeCell ref="AT10:BE10"/>
    <mergeCell ref="CE10:CQ10"/>
    <mergeCell ref="CR10:DD10"/>
    <mergeCell ref="BF10:BQ10"/>
    <mergeCell ref="BR10:CD10"/>
    <mergeCell ref="AT8:BE8"/>
    <mergeCell ref="BF8:BQ8"/>
    <mergeCell ref="BF9:BQ9"/>
    <mergeCell ref="BR9:CD9"/>
    <mergeCell ref="A3:DD3"/>
    <mergeCell ref="K4:CT4"/>
    <mergeCell ref="K5:CT5"/>
    <mergeCell ref="A7:AS8"/>
    <mergeCell ref="AT7:BQ7"/>
    <mergeCell ref="BR7:CD8"/>
  </mergeCells>
  <printOptions/>
  <pageMargins left="0.7086614173228347" right="0.2362204724409449" top="0.4330708661417323" bottom="0.5511811023622047" header="0.1968503937007874" footer="0.31496062992125984"/>
  <pageSetup horizontalDpi="600" verticalDpi="600" orientation="portrait" paperSize="9" scale="89" r:id="rId1"/>
  <headerFooter>
    <oddFooter>&amp;CСтраница &amp;P</oddFooter>
  </headerFooter>
  <rowBreaks count="1" manualBreakCount="1">
    <brk id="24" max="10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K31"/>
  <sheetViews>
    <sheetView view="pageBreakPreview" zoomScaleSheetLayoutView="100" zoomScalePageLayoutView="0" workbookViewId="0" topLeftCell="A10">
      <selection activeCell="A10" sqref="A1:IV16384"/>
    </sheetView>
  </sheetViews>
  <sheetFormatPr defaultColWidth="0.85546875" defaultRowHeight="15"/>
  <cols>
    <col min="1" max="16384" width="0.85546875" style="12" customWidth="1"/>
  </cols>
  <sheetData>
    <row r="1" s="10" customFormat="1" ht="11.25" customHeight="1">
      <c r="DH1" s="10" t="s">
        <v>35</v>
      </c>
    </row>
    <row r="2" s="10" customFormat="1" ht="11.25" customHeight="1">
      <c r="DH2" s="10" t="s">
        <v>53</v>
      </c>
    </row>
    <row r="3" s="10" customFormat="1" ht="11.25" customHeight="1">
      <c r="DH3" s="10" t="s">
        <v>54</v>
      </c>
    </row>
    <row r="4" s="10" customFormat="1" ht="11.25" customHeight="1">
      <c r="DH4" s="10" t="s">
        <v>55</v>
      </c>
    </row>
    <row r="5" s="10" customFormat="1" ht="11.25" customHeight="1">
      <c r="DH5" s="10" t="s">
        <v>56</v>
      </c>
    </row>
    <row r="6" s="10" customFormat="1" ht="11.25" customHeight="1">
      <c r="DH6" s="10" t="s">
        <v>57</v>
      </c>
    </row>
    <row r="7" s="7" customFormat="1" ht="13.5" customHeight="1"/>
    <row r="8" spans="1:161" s="7" customFormat="1" ht="29.25" customHeight="1">
      <c r="A8" s="346" t="s">
        <v>156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</row>
    <row r="9" spans="1:161" s="7" customFormat="1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:161" s="8" customFormat="1" ht="33.75" customHeight="1">
      <c r="A10" s="221" t="s">
        <v>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</row>
    <row r="11" s="7" customFormat="1" ht="13.5" customHeight="1"/>
    <row r="12" spans="1:161" s="7" customFormat="1" ht="15">
      <c r="A12" s="345" t="s">
        <v>39</v>
      </c>
      <c r="B12" s="345"/>
      <c r="C12" s="345"/>
      <c r="D12" s="345"/>
      <c r="E12" s="345"/>
      <c r="F12" s="345"/>
      <c r="G12" s="345"/>
      <c r="H12" s="347" t="s">
        <v>78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9"/>
      <c r="BN12" s="350" t="s">
        <v>36</v>
      </c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51" t="s">
        <v>27</v>
      </c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3"/>
    </row>
    <row r="13" spans="1:161" s="7" customFormat="1" ht="30.75" customHeight="1">
      <c r="A13" s="345">
        <v>1</v>
      </c>
      <c r="B13" s="345"/>
      <c r="C13" s="345"/>
      <c r="D13" s="345"/>
      <c r="E13" s="345"/>
      <c r="F13" s="345"/>
      <c r="G13" s="347"/>
      <c r="H13" s="25"/>
      <c r="I13" s="354" t="s">
        <v>50</v>
      </c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5"/>
      <c r="BN13" s="356" t="s">
        <v>37</v>
      </c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45">
        <v>0.16465</v>
      </c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</row>
    <row r="14" spans="1:161" s="7" customFormat="1" ht="45.75" customHeight="1">
      <c r="A14" s="345">
        <v>2</v>
      </c>
      <c r="B14" s="345"/>
      <c r="C14" s="345"/>
      <c r="D14" s="345"/>
      <c r="E14" s="345"/>
      <c r="F14" s="345"/>
      <c r="G14" s="347"/>
      <c r="H14" s="25"/>
      <c r="I14" s="354" t="s">
        <v>5</v>
      </c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5"/>
      <c r="BN14" s="356" t="s">
        <v>104</v>
      </c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45">
        <v>1</v>
      </c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</row>
    <row r="15" spans="1:161" s="7" customFormat="1" ht="47.25" customHeight="1">
      <c r="A15" s="345">
        <v>3</v>
      </c>
      <c r="B15" s="345"/>
      <c r="C15" s="345"/>
      <c r="D15" s="345"/>
      <c r="E15" s="345"/>
      <c r="F15" s="345"/>
      <c r="G15" s="347"/>
      <c r="H15" s="25"/>
      <c r="I15" s="354" t="s">
        <v>6</v>
      </c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5"/>
      <c r="BN15" s="356" t="s">
        <v>105</v>
      </c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45">
        <v>0.975</v>
      </c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</row>
    <row r="16" spans="1:161" s="7" customFormat="1" ht="18.75" customHeight="1">
      <c r="A16" s="345">
        <v>4</v>
      </c>
      <c r="B16" s="345"/>
      <c r="C16" s="345"/>
      <c r="D16" s="345"/>
      <c r="E16" s="345"/>
      <c r="F16" s="345"/>
      <c r="G16" s="347"/>
      <c r="H16" s="25"/>
      <c r="I16" s="354" t="s">
        <v>94</v>
      </c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5"/>
      <c r="BN16" s="356" t="s">
        <v>95</v>
      </c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45">
        <v>0.133794</v>
      </c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45"/>
    </row>
    <row r="17" spans="1:161" s="7" customFormat="1" ht="18.75" customHeight="1">
      <c r="A17" s="345">
        <v>5</v>
      </c>
      <c r="B17" s="345"/>
      <c r="C17" s="345"/>
      <c r="D17" s="345"/>
      <c r="E17" s="345"/>
      <c r="F17" s="345"/>
      <c r="G17" s="347"/>
      <c r="H17" s="25"/>
      <c r="I17" s="354" t="s">
        <v>96</v>
      </c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5"/>
      <c r="BN17" s="356" t="s">
        <v>95</v>
      </c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45" t="s">
        <v>100</v>
      </c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5"/>
      <c r="EF17" s="345"/>
      <c r="EG17" s="345"/>
      <c r="EH17" s="345"/>
      <c r="EI17" s="345"/>
      <c r="EJ17" s="345"/>
      <c r="EK17" s="34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</row>
    <row r="18" spans="1:161" s="7" customFormat="1" ht="18.75" customHeight="1">
      <c r="A18" s="345">
        <v>6</v>
      </c>
      <c r="B18" s="345"/>
      <c r="C18" s="345"/>
      <c r="D18" s="345"/>
      <c r="E18" s="345"/>
      <c r="F18" s="345"/>
      <c r="G18" s="347"/>
      <c r="H18" s="25"/>
      <c r="I18" s="354" t="s">
        <v>97</v>
      </c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5"/>
      <c r="BN18" s="356" t="s">
        <v>95</v>
      </c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45">
        <v>1.0102</v>
      </c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5"/>
      <c r="EF18" s="345"/>
      <c r="EG18" s="345"/>
      <c r="EH18" s="345"/>
      <c r="EI18" s="345"/>
      <c r="EJ18" s="345"/>
      <c r="EK18" s="345"/>
      <c r="EL18" s="345"/>
      <c r="EM18" s="345"/>
      <c r="EN18" s="345"/>
      <c r="EO18" s="345"/>
      <c r="EP18" s="345"/>
      <c r="EQ18" s="345"/>
      <c r="ER18" s="345"/>
      <c r="ES18" s="345"/>
      <c r="ET18" s="345"/>
      <c r="EU18" s="345"/>
      <c r="EV18" s="345"/>
      <c r="EW18" s="345"/>
      <c r="EX18" s="345"/>
      <c r="EY18" s="345"/>
      <c r="EZ18" s="345"/>
      <c r="FA18" s="345"/>
      <c r="FB18" s="345"/>
      <c r="FC18" s="345"/>
      <c r="FD18" s="345"/>
      <c r="FE18" s="345"/>
    </row>
    <row r="19" spans="1:161" s="7" customFormat="1" ht="30.75" customHeight="1">
      <c r="A19" s="345">
        <v>7</v>
      </c>
      <c r="B19" s="345"/>
      <c r="C19" s="345"/>
      <c r="D19" s="345"/>
      <c r="E19" s="345"/>
      <c r="F19" s="345"/>
      <c r="G19" s="347"/>
      <c r="H19" s="25"/>
      <c r="I19" s="354" t="s">
        <v>98</v>
      </c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5"/>
      <c r="BN19" s="356" t="s">
        <v>106</v>
      </c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45">
        <v>0</v>
      </c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5"/>
      <c r="EP19" s="345"/>
      <c r="EQ19" s="345"/>
      <c r="ER19" s="345"/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</row>
    <row r="20" spans="1:161" s="7" customFormat="1" ht="60" customHeight="1">
      <c r="A20" s="345">
        <v>8</v>
      </c>
      <c r="B20" s="345"/>
      <c r="C20" s="345"/>
      <c r="D20" s="345"/>
      <c r="E20" s="345"/>
      <c r="F20" s="345"/>
      <c r="G20" s="347"/>
      <c r="H20" s="25"/>
      <c r="I20" s="354" t="s">
        <v>140</v>
      </c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5"/>
      <c r="BN20" s="356" t="s">
        <v>106</v>
      </c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45" t="s">
        <v>100</v>
      </c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5"/>
      <c r="EP20" s="345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</row>
    <row r="21" spans="1:161" s="7" customFormat="1" ht="60" customHeight="1">
      <c r="A21" s="345">
        <v>9</v>
      </c>
      <c r="B21" s="345"/>
      <c r="C21" s="345"/>
      <c r="D21" s="345"/>
      <c r="E21" s="345"/>
      <c r="F21" s="345"/>
      <c r="G21" s="347"/>
      <c r="H21" s="25"/>
      <c r="I21" s="354" t="s">
        <v>107</v>
      </c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5"/>
      <c r="BN21" s="356" t="s">
        <v>106</v>
      </c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45">
        <v>0</v>
      </c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5"/>
      <c r="ES21" s="345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5"/>
    </row>
    <row r="23" spans="4:101" ht="15">
      <c r="D23" s="237" t="s">
        <v>43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S23" s="237" t="s">
        <v>44</v>
      </c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</row>
    <row r="24" spans="4:101" ht="15">
      <c r="D24" s="238" t="s">
        <v>45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"/>
      <c r="AS24" s="238" t="s">
        <v>46</v>
      </c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"/>
      <c r="CC24" s="238" t="s">
        <v>47</v>
      </c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</row>
    <row r="26" spans="4:101" ht="15" hidden="1">
      <c r="D26" s="237" t="s">
        <v>93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S26" s="237" t="s">
        <v>34</v>
      </c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</row>
    <row r="27" spans="4:101" ht="15" hidden="1">
      <c r="D27" s="238" t="s">
        <v>45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"/>
      <c r="AS27" s="238" t="s">
        <v>46</v>
      </c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"/>
      <c r="CC27" s="238" t="s">
        <v>47</v>
      </c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</row>
    <row r="31" spans="146:193" ht="15">
      <c r="EP31" s="345" t="s">
        <v>100</v>
      </c>
      <c r="EQ31" s="345"/>
      <c r="ER31" s="345"/>
      <c r="ES31" s="345"/>
      <c r="ET31" s="345"/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5"/>
      <c r="FK31" s="345"/>
      <c r="FL31" s="345"/>
      <c r="FM31" s="345"/>
      <c r="FN31" s="345"/>
      <c r="FO31" s="345"/>
      <c r="FP31" s="345"/>
      <c r="FQ31" s="345"/>
      <c r="FR31" s="345"/>
      <c r="FS31" s="345"/>
      <c r="FT31" s="345"/>
      <c r="FU31" s="345"/>
      <c r="FV31" s="345"/>
      <c r="FW31" s="345"/>
      <c r="FX31" s="345"/>
      <c r="FY31" s="345"/>
      <c r="FZ31" s="345"/>
      <c r="GA31" s="345"/>
      <c r="GB31" s="345"/>
      <c r="GC31" s="345"/>
      <c r="GD31" s="345"/>
      <c r="GE31" s="345"/>
      <c r="GF31" s="345"/>
      <c r="GG31" s="345"/>
      <c r="GH31" s="345"/>
      <c r="GI31" s="345"/>
      <c r="GJ31" s="345"/>
      <c r="GK31" s="345"/>
    </row>
  </sheetData>
  <sheetProtection/>
  <mergeCells count="55">
    <mergeCell ref="D27:AQ27"/>
    <mergeCell ref="AS27:CA27"/>
    <mergeCell ref="CC27:CW27"/>
    <mergeCell ref="BN20:DI20"/>
    <mergeCell ref="D24:AQ24"/>
    <mergeCell ref="AS24:CA24"/>
    <mergeCell ref="CC24:CW24"/>
    <mergeCell ref="D26:AQ26"/>
    <mergeCell ref="AS26:CA26"/>
    <mergeCell ref="CC26:CW26"/>
    <mergeCell ref="DJ20:FE20"/>
    <mergeCell ref="D23:AQ23"/>
    <mergeCell ref="AS23:CA23"/>
    <mergeCell ref="CC23:CW23"/>
    <mergeCell ref="A20:G20"/>
    <mergeCell ref="I20:BM20"/>
    <mergeCell ref="A21:G21"/>
    <mergeCell ref="I21:BM21"/>
    <mergeCell ref="BN21:DI21"/>
    <mergeCell ref="DJ21:FE21"/>
    <mergeCell ref="BN18:DI18"/>
    <mergeCell ref="DJ18:FE18"/>
    <mergeCell ref="A19:G19"/>
    <mergeCell ref="I19:BM19"/>
    <mergeCell ref="BN19:DI19"/>
    <mergeCell ref="DJ19:FE19"/>
    <mergeCell ref="A18:G18"/>
    <mergeCell ref="I18:BM18"/>
    <mergeCell ref="A16:G16"/>
    <mergeCell ref="I16:BM16"/>
    <mergeCell ref="A17:G17"/>
    <mergeCell ref="I17:BM17"/>
    <mergeCell ref="BN17:DI17"/>
    <mergeCell ref="DJ17:FE17"/>
    <mergeCell ref="BN16:DI16"/>
    <mergeCell ref="DJ16:FE16"/>
    <mergeCell ref="DJ14:FE14"/>
    <mergeCell ref="A13:G13"/>
    <mergeCell ref="I13:BM13"/>
    <mergeCell ref="BN13:DI13"/>
    <mergeCell ref="DJ13:FE13"/>
    <mergeCell ref="A15:G15"/>
    <mergeCell ref="I15:BM15"/>
    <mergeCell ref="BN15:DI15"/>
    <mergeCell ref="DJ15:FE15"/>
    <mergeCell ref="EP31:GK31"/>
    <mergeCell ref="A8:FE8"/>
    <mergeCell ref="A10:FE10"/>
    <mergeCell ref="A12:G12"/>
    <mergeCell ref="H12:BM12"/>
    <mergeCell ref="BN12:DI12"/>
    <mergeCell ref="DJ12:FE12"/>
    <mergeCell ref="A14:G14"/>
    <mergeCell ref="I14:BM14"/>
    <mergeCell ref="BN14:DI14"/>
  </mergeCells>
  <printOptions/>
  <pageMargins left="0.57" right="0.47" top="0.59" bottom="0.45" header="0.37" footer="0.26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G15"/>
  <sheetViews>
    <sheetView view="pageBreakPreview" zoomScaleSheetLayoutView="100" zoomScalePageLayoutView="0" workbookViewId="0" topLeftCell="A1">
      <selection activeCell="BL6" sqref="BL6:CH6"/>
    </sheetView>
  </sheetViews>
  <sheetFormatPr defaultColWidth="0.85546875" defaultRowHeight="15"/>
  <cols>
    <col min="1" max="16384" width="0.85546875" style="12" customWidth="1"/>
  </cols>
  <sheetData>
    <row r="1" s="7" customFormat="1" ht="3" customHeight="1"/>
    <row r="2" spans="1:111" s="8" customFormat="1" ht="33" customHeight="1">
      <c r="A2" s="221" t="s">
        <v>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</row>
    <row r="3" spans="1:111" s="7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</row>
    <row r="4" spans="1:111" s="7" customFormat="1" ht="45.75" customHeight="1">
      <c r="A4" s="347" t="s">
        <v>80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9"/>
      <c r="BL4" s="350" t="s">
        <v>36</v>
      </c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45" t="s">
        <v>27</v>
      </c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</row>
    <row r="5" spans="1:111" s="7" customFormat="1" ht="132" customHeight="1">
      <c r="A5" s="27"/>
      <c r="B5" s="354" t="s">
        <v>141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5"/>
      <c r="BL5" s="358" t="s">
        <v>100</v>
      </c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0" t="s">
        <v>142</v>
      </c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</row>
    <row r="6" spans="1:111" s="7" customFormat="1" ht="105.75" customHeight="1">
      <c r="A6" s="11"/>
      <c r="B6" s="354" t="s">
        <v>143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5"/>
      <c r="BL6" s="358" t="s">
        <v>100</v>
      </c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0" t="s">
        <v>108</v>
      </c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</row>
    <row r="7" spans="1:111" s="7" customFormat="1" ht="30.75" customHeight="1">
      <c r="A7" s="28"/>
      <c r="B7" s="354" t="s">
        <v>109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5"/>
      <c r="BL7" s="358" t="s">
        <v>110</v>
      </c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45">
        <v>0</v>
      </c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</row>
    <row r="8" spans="1:111" s="7" customFormat="1" ht="80.25" customHeight="1">
      <c r="A8" s="28"/>
      <c r="B8" s="354" t="s">
        <v>111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5"/>
      <c r="BL8" s="358" t="s">
        <v>110</v>
      </c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1">
        <v>0</v>
      </c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3"/>
    </row>
    <row r="9" spans="1:111" s="7" customFormat="1" ht="30.75" customHeight="1">
      <c r="A9" s="28"/>
      <c r="B9" s="354" t="s">
        <v>112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5"/>
      <c r="BL9" s="358" t="s">
        <v>113</v>
      </c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45">
        <v>0</v>
      </c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</row>
    <row r="10" spans="1:111" s="7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</row>
    <row r="11" spans="4:108" ht="15">
      <c r="D11" s="360" t="s">
        <v>43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T11" s="360" t="s">
        <v>44</v>
      </c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</row>
    <row r="12" spans="4:108" ht="15">
      <c r="D12" s="359" t="s">
        <v>45</v>
      </c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T12" s="359" t="s">
        <v>46</v>
      </c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I12" s="359" t="s">
        <v>47</v>
      </c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</row>
    <row r="14" spans="4:108" ht="15" hidden="1">
      <c r="D14" s="360" t="s">
        <v>93</v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T14" s="360" t="s">
        <v>34</v>
      </c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</row>
    <row r="15" spans="4:108" ht="15" hidden="1">
      <c r="D15" s="359" t="s">
        <v>45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T15" s="359" t="s">
        <v>46</v>
      </c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I15" s="359" t="s">
        <v>47</v>
      </c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</row>
  </sheetData>
  <sheetProtection/>
  <mergeCells count="31">
    <mergeCell ref="AT12:CG12"/>
    <mergeCell ref="CI12:DD12"/>
    <mergeCell ref="B8:BK8"/>
    <mergeCell ref="BL8:CH8"/>
    <mergeCell ref="CI8:DG8"/>
    <mergeCell ref="B9:BK9"/>
    <mergeCell ref="BL9:CH9"/>
    <mergeCell ref="CI9:DG9"/>
    <mergeCell ref="D15:AR15"/>
    <mergeCell ref="AT15:CG15"/>
    <mergeCell ref="CI15:DD15"/>
    <mergeCell ref="CI11:DD11"/>
    <mergeCell ref="D14:AR14"/>
    <mergeCell ref="AT14:CG14"/>
    <mergeCell ref="CI14:DD14"/>
    <mergeCell ref="D11:AR11"/>
    <mergeCell ref="AT11:CG11"/>
    <mergeCell ref="D12:AR12"/>
    <mergeCell ref="BL7:CH7"/>
    <mergeCell ref="CI7:DG7"/>
    <mergeCell ref="B6:BK6"/>
    <mergeCell ref="BL6:CH6"/>
    <mergeCell ref="CI6:DG6"/>
    <mergeCell ref="B7:BK7"/>
    <mergeCell ref="A2:DG2"/>
    <mergeCell ref="A4:BK4"/>
    <mergeCell ref="BL4:CH4"/>
    <mergeCell ref="CI4:DG4"/>
    <mergeCell ref="CI5:DG5"/>
    <mergeCell ref="B5:BK5"/>
    <mergeCell ref="BL5:CH5"/>
  </mergeCells>
  <printOptions/>
  <pageMargins left="1.5" right="0.75" top="1" bottom="0.84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8"/>
  <sheetViews>
    <sheetView view="pageBreakPreview" zoomScale="85" zoomScaleNormal="7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F22" sqref="AF22"/>
    </sheetView>
  </sheetViews>
  <sheetFormatPr defaultColWidth="9.140625" defaultRowHeight="15"/>
  <cols>
    <col min="1" max="1" width="4.57421875" style="29" customWidth="1"/>
    <col min="2" max="2" width="19.28125" style="29" customWidth="1"/>
    <col min="3" max="3" width="21.140625" style="29" customWidth="1"/>
    <col min="4" max="4" width="11.57421875" style="29" customWidth="1"/>
    <col min="5" max="5" width="9.7109375" style="29" customWidth="1"/>
    <col min="6" max="6" width="12.7109375" style="32" customWidth="1"/>
    <col min="7" max="7" width="6.8515625" style="32" customWidth="1"/>
    <col min="8" max="8" width="6.57421875" style="32" customWidth="1"/>
    <col min="9" max="9" width="7.140625" style="0" customWidth="1"/>
    <col min="10" max="10" width="7.421875" style="0" customWidth="1"/>
    <col min="11" max="11" width="7.00390625" style="0" customWidth="1"/>
    <col min="12" max="12" width="7.28125" style="0" customWidth="1"/>
    <col min="13" max="13" width="9.8515625" style="0" customWidth="1"/>
    <col min="14" max="15" width="8.28125" style="29" customWidth="1"/>
    <col min="16" max="16" width="6.421875" style="29" customWidth="1"/>
    <col min="17" max="17" width="7.140625" style="29" customWidth="1"/>
    <col min="18" max="18" width="7.00390625" style="29" customWidth="1"/>
    <col min="19" max="19" width="7.7109375" style="29" customWidth="1"/>
    <col min="20" max="20" width="7.140625" style="29" customWidth="1"/>
    <col min="21" max="21" width="10.28125" style="29" customWidth="1"/>
    <col min="22" max="22" width="8.7109375" style="29" customWidth="1"/>
    <col min="23" max="24" width="8.28125" style="29" customWidth="1"/>
    <col min="25" max="25" width="8.140625" style="29" customWidth="1"/>
    <col min="26" max="26" width="9.140625" style="29" customWidth="1"/>
    <col min="27" max="27" width="10.140625" style="29" customWidth="1"/>
    <col min="28" max="28" width="9.57421875" style="0" customWidth="1"/>
    <col min="29" max="29" width="18.421875" style="0" customWidth="1"/>
    <col min="30" max="31" width="15.28125" style="0" customWidth="1"/>
    <col min="32" max="32" width="12.8515625" style="0" customWidth="1"/>
    <col min="33" max="33" width="21.421875" style="0" customWidth="1"/>
    <col min="34" max="34" width="18.421875" style="0" customWidth="1"/>
    <col min="35" max="35" width="15.140625" style="0" customWidth="1"/>
  </cols>
  <sheetData>
    <row r="1" spans="6:35" ht="15.75">
      <c r="F1" s="29"/>
      <c r="G1" s="29"/>
      <c r="H1" s="29"/>
      <c r="I1" s="29"/>
      <c r="J1" s="29"/>
      <c r="K1" s="29"/>
      <c r="L1" s="29"/>
      <c r="M1" s="29"/>
      <c r="AB1" s="29"/>
      <c r="AC1" s="30"/>
      <c r="AD1" s="30"/>
      <c r="AE1" s="123"/>
      <c r="AF1" s="31"/>
      <c r="AG1" s="31"/>
      <c r="AH1" s="31"/>
      <c r="AI1" s="31"/>
    </row>
    <row r="2" spans="2:35" ht="20.25">
      <c r="B2" s="383" t="s">
        <v>509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124"/>
    </row>
    <row r="3" spans="6:32" ht="15">
      <c r="F3" s="29"/>
      <c r="G3" s="29"/>
      <c r="H3" s="29"/>
      <c r="I3" s="29"/>
      <c r="J3" s="29"/>
      <c r="K3" s="29"/>
      <c r="L3" s="29"/>
      <c r="M3" s="29"/>
      <c r="AB3" s="29"/>
      <c r="AC3" s="32"/>
      <c r="AD3" s="32"/>
      <c r="AE3" s="33"/>
      <c r="AF3" s="34"/>
    </row>
    <row r="4" spans="1:36" ht="18.75">
      <c r="A4" s="361" t="s">
        <v>427</v>
      </c>
      <c r="B4" s="365" t="s">
        <v>8</v>
      </c>
      <c r="C4" s="365" t="s">
        <v>542</v>
      </c>
      <c r="D4" s="365" t="s">
        <v>543</v>
      </c>
      <c r="E4" s="365" t="s">
        <v>544</v>
      </c>
      <c r="F4" s="377" t="s">
        <v>545</v>
      </c>
      <c r="G4" s="365" t="s">
        <v>546</v>
      </c>
      <c r="H4" s="365" t="s">
        <v>547</v>
      </c>
      <c r="I4" s="380" t="s">
        <v>548</v>
      </c>
      <c r="J4" s="381"/>
      <c r="K4" s="381"/>
      <c r="L4" s="381"/>
      <c r="M4" s="381"/>
      <c r="N4" s="381"/>
      <c r="O4" s="381"/>
      <c r="P4" s="382"/>
      <c r="Q4" s="380" t="s">
        <v>549</v>
      </c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2"/>
      <c r="AC4" s="361" t="s">
        <v>550</v>
      </c>
      <c r="AD4" s="361" t="s">
        <v>551</v>
      </c>
      <c r="AE4" s="361" t="s">
        <v>9</v>
      </c>
      <c r="AF4" s="370" t="s">
        <v>10</v>
      </c>
      <c r="AG4" s="364" t="s">
        <v>552</v>
      </c>
      <c r="AH4" s="373" t="s">
        <v>553</v>
      </c>
      <c r="AI4" s="364" t="s">
        <v>554</v>
      </c>
      <c r="AJ4" s="125"/>
    </row>
    <row r="5" spans="1:36" ht="18.75">
      <c r="A5" s="362"/>
      <c r="B5" s="376"/>
      <c r="C5" s="376"/>
      <c r="D5" s="376"/>
      <c r="E5" s="376"/>
      <c r="F5" s="378"/>
      <c r="G5" s="376"/>
      <c r="H5" s="376"/>
      <c r="I5" s="361" t="s">
        <v>555</v>
      </c>
      <c r="J5" s="361"/>
      <c r="K5" s="361"/>
      <c r="L5" s="361"/>
      <c r="M5" s="361"/>
      <c r="N5" s="361" t="s">
        <v>556</v>
      </c>
      <c r="O5" s="365" t="s">
        <v>557</v>
      </c>
      <c r="P5" s="365" t="s">
        <v>558</v>
      </c>
      <c r="Q5" s="361" t="s">
        <v>555</v>
      </c>
      <c r="R5" s="361"/>
      <c r="S5" s="361"/>
      <c r="T5" s="361"/>
      <c r="U5" s="361"/>
      <c r="V5" s="361"/>
      <c r="W5" s="361"/>
      <c r="X5" s="361"/>
      <c r="Y5" s="361"/>
      <c r="Z5" s="361" t="s">
        <v>556</v>
      </c>
      <c r="AA5" s="365" t="s">
        <v>557</v>
      </c>
      <c r="AB5" s="365" t="s">
        <v>559</v>
      </c>
      <c r="AC5" s="362"/>
      <c r="AD5" s="362"/>
      <c r="AE5" s="362"/>
      <c r="AF5" s="371"/>
      <c r="AG5" s="364"/>
      <c r="AH5" s="374"/>
      <c r="AI5" s="364"/>
      <c r="AJ5" s="125"/>
    </row>
    <row r="6" spans="1:36" ht="69.75" customHeight="1">
      <c r="A6" s="362"/>
      <c r="B6" s="376"/>
      <c r="C6" s="376"/>
      <c r="D6" s="376"/>
      <c r="E6" s="376"/>
      <c r="F6" s="378"/>
      <c r="G6" s="376"/>
      <c r="H6" s="376"/>
      <c r="I6" s="368" t="s">
        <v>11</v>
      </c>
      <c r="J6" s="369"/>
      <c r="K6" s="368" t="s">
        <v>12</v>
      </c>
      <c r="L6" s="369"/>
      <c r="M6" s="361" t="s">
        <v>13</v>
      </c>
      <c r="N6" s="362"/>
      <c r="O6" s="366"/>
      <c r="P6" s="366"/>
      <c r="Q6" s="368" t="s">
        <v>11</v>
      </c>
      <c r="R6" s="369"/>
      <c r="S6" s="368" t="s">
        <v>12</v>
      </c>
      <c r="T6" s="369"/>
      <c r="U6" s="361" t="s">
        <v>13</v>
      </c>
      <c r="V6" s="361" t="s">
        <v>560</v>
      </c>
      <c r="W6" s="361" t="s">
        <v>561</v>
      </c>
      <c r="X6" s="361" t="s">
        <v>562</v>
      </c>
      <c r="Y6" s="361" t="s">
        <v>563</v>
      </c>
      <c r="Z6" s="362"/>
      <c r="AA6" s="366"/>
      <c r="AB6" s="366"/>
      <c r="AC6" s="362"/>
      <c r="AD6" s="362"/>
      <c r="AE6" s="362"/>
      <c r="AF6" s="371"/>
      <c r="AG6" s="364"/>
      <c r="AH6" s="374"/>
      <c r="AI6" s="364"/>
      <c r="AJ6" s="125"/>
    </row>
    <row r="7" spans="1:36" ht="269.25" customHeight="1">
      <c r="A7" s="362"/>
      <c r="B7" s="376"/>
      <c r="C7" s="376"/>
      <c r="D7" s="376"/>
      <c r="E7" s="376"/>
      <c r="F7" s="379"/>
      <c r="G7" s="376"/>
      <c r="H7" s="376"/>
      <c r="I7" s="131" t="s">
        <v>564</v>
      </c>
      <c r="J7" s="131" t="s">
        <v>565</v>
      </c>
      <c r="K7" s="131" t="s">
        <v>564</v>
      </c>
      <c r="L7" s="131" t="s">
        <v>565</v>
      </c>
      <c r="M7" s="362"/>
      <c r="N7" s="362"/>
      <c r="O7" s="367"/>
      <c r="P7" s="367"/>
      <c r="Q7" s="131" t="s">
        <v>564</v>
      </c>
      <c r="R7" s="131" t="s">
        <v>565</v>
      </c>
      <c r="S7" s="131" t="s">
        <v>564</v>
      </c>
      <c r="T7" s="131" t="s">
        <v>565</v>
      </c>
      <c r="U7" s="362"/>
      <c r="V7" s="361"/>
      <c r="W7" s="361"/>
      <c r="X7" s="361"/>
      <c r="Y7" s="361"/>
      <c r="Z7" s="362"/>
      <c r="AA7" s="367"/>
      <c r="AB7" s="367"/>
      <c r="AC7" s="362"/>
      <c r="AD7" s="362"/>
      <c r="AE7" s="362"/>
      <c r="AF7" s="372"/>
      <c r="AG7" s="364"/>
      <c r="AH7" s="375"/>
      <c r="AI7" s="364"/>
      <c r="AJ7" s="125"/>
    </row>
    <row r="8" spans="1:36" ht="18.75">
      <c r="A8" s="132">
        <v>1</v>
      </c>
      <c r="B8" s="133">
        <v>2</v>
      </c>
      <c r="C8" s="133">
        <v>3</v>
      </c>
      <c r="D8" s="133">
        <v>4</v>
      </c>
      <c r="E8" s="133">
        <v>5</v>
      </c>
      <c r="F8" s="134">
        <v>6</v>
      </c>
      <c r="G8" s="133">
        <v>7</v>
      </c>
      <c r="H8" s="133">
        <v>8</v>
      </c>
      <c r="I8" s="135">
        <v>9</v>
      </c>
      <c r="J8" s="135">
        <v>10</v>
      </c>
      <c r="K8" s="135">
        <v>11</v>
      </c>
      <c r="L8" s="135">
        <v>12</v>
      </c>
      <c r="M8" s="136">
        <v>13</v>
      </c>
      <c r="N8" s="136">
        <v>14</v>
      </c>
      <c r="O8" s="137">
        <v>15</v>
      </c>
      <c r="P8" s="137">
        <v>16</v>
      </c>
      <c r="Q8" s="135">
        <v>17</v>
      </c>
      <c r="R8" s="135">
        <v>18</v>
      </c>
      <c r="S8" s="135">
        <v>19</v>
      </c>
      <c r="T8" s="135">
        <v>20</v>
      </c>
      <c r="U8" s="136">
        <v>21</v>
      </c>
      <c r="V8" s="135">
        <v>22</v>
      </c>
      <c r="W8" s="135">
        <v>23</v>
      </c>
      <c r="X8" s="135">
        <v>24</v>
      </c>
      <c r="Y8" s="135">
        <v>25</v>
      </c>
      <c r="Z8" s="136">
        <v>26</v>
      </c>
      <c r="AA8" s="137">
        <v>27</v>
      </c>
      <c r="AB8" s="137">
        <v>28</v>
      </c>
      <c r="AC8" s="138">
        <v>29</v>
      </c>
      <c r="AD8" s="139">
        <v>30</v>
      </c>
      <c r="AE8" s="139">
        <v>31</v>
      </c>
      <c r="AF8" s="140">
        <v>32</v>
      </c>
      <c r="AG8" s="136">
        <v>33</v>
      </c>
      <c r="AH8" s="136">
        <v>34</v>
      </c>
      <c r="AI8" s="141">
        <v>35</v>
      </c>
      <c r="AJ8" s="126">
        <f>SUM(AJ9:AJ19)</f>
        <v>0</v>
      </c>
    </row>
    <row r="9" spans="1:36" ht="26.25">
      <c r="A9" s="57">
        <v>1</v>
      </c>
      <c r="B9" s="58" t="s">
        <v>571</v>
      </c>
      <c r="C9" s="61"/>
      <c r="D9" s="61"/>
      <c r="E9" s="61"/>
      <c r="F9" s="118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59"/>
      <c r="AD9" s="59"/>
      <c r="AE9" s="59"/>
      <c r="AF9" s="60"/>
      <c r="AG9" s="61"/>
      <c r="AH9" s="127"/>
      <c r="AI9" s="128"/>
      <c r="AJ9" s="126">
        <f>AB9*AF9</f>
        <v>0</v>
      </c>
    </row>
    <row r="10" spans="1:36" ht="15">
      <c r="A10" s="57"/>
      <c r="B10" s="58"/>
      <c r="C10" s="61"/>
      <c r="D10" s="61"/>
      <c r="E10" s="61"/>
      <c r="F10" s="118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59"/>
      <c r="AD10" s="59"/>
      <c r="AE10" s="59"/>
      <c r="AF10" s="60"/>
      <c r="AG10" s="61"/>
      <c r="AH10" s="127"/>
      <c r="AI10" s="128"/>
      <c r="AJ10" s="126">
        <f aca="true" t="shared" si="0" ref="AJ10:AJ18">AB10*AF10</f>
        <v>0</v>
      </c>
    </row>
    <row r="11" spans="1:36" ht="15">
      <c r="A11" s="57"/>
      <c r="B11" s="58"/>
      <c r="C11" s="61"/>
      <c r="D11" s="61"/>
      <c r="E11" s="61"/>
      <c r="F11" s="118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59"/>
      <c r="AD11" s="59"/>
      <c r="AE11" s="59"/>
      <c r="AF11" s="60"/>
      <c r="AG11" s="61"/>
      <c r="AH11" s="129"/>
      <c r="AI11" s="128"/>
      <c r="AJ11" s="126">
        <f t="shared" si="0"/>
        <v>0</v>
      </c>
    </row>
    <row r="12" spans="1:36" ht="15">
      <c r="A12" s="57"/>
      <c r="B12" s="5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9"/>
      <c r="AD12" s="59"/>
      <c r="AE12" s="59"/>
      <c r="AF12" s="130"/>
      <c r="AG12" s="61"/>
      <c r="AH12" s="129"/>
      <c r="AI12" s="128"/>
      <c r="AJ12" s="126">
        <f t="shared" si="0"/>
        <v>0</v>
      </c>
    </row>
    <row r="13" spans="1:36" ht="15">
      <c r="A13" s="57"/>
      <c r="B13" s="58"/>
      <c r="C13" s="61"/>
      <c r="D13" s="61"/>
      <c r="E13" s="61"/>
      <c r="F13" s="118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59"/>
      <c r="AD13" s="59"/>
      <c r="AE13" s="59"/>
      <c r="AF13" s="60"/>
      <c r="AG13" s="61"/>
      <c r="AH13" s="127"/>
      <c r="AI13" s="128"/>
      <c r="AJ13" s="126">
        <f t="shared" si="0"/>
        <v>0</v>
      </c>
    </row>
    <row r="14" spans="1:36" ht="15">
      <c r="A14" s="57"/>
      <c r="B14" s="58"/>
      <c r="C14" s="61"/>
      <c r="D14" s="61"/>
      <c r="E14" s="61"/>
      <c r="F14" s="11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59"/>
      <c r="AD14" s="59"/>
      <c r="AE14" s="59"/>
      <c r="AF14" s="60"/>
      <c r="AG14" s="61"/>
      <c r="AH14" s="127"/>
      <c r="AI14" s="128"/>
      <c r="AJ14" s="126">
        <f t="shared" si="0"/>
        <v>0</v>
      </c>
    </row>
    <row r="15" spans="1:36" ht="15">
      <c r="A15" s="57"/>
      <c r="B15" s="58"/>
      <c r="C15" s="61"/>
      <c r="D15" s="61"/>
      <c r="E15" s="61"/>
      <c r="F15" s="11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59"/>
      <c r="AD15" s="59"/>
      <c r="AE15" s="59"/>
      <c r="AF15" s="60"/>
      <c r="AG15" s="61"/>
      <c r="AH15" s="127"/>
      <c r="AI15" s="128"/>
      <c r="AJ15" s="126">
        <f t="shared" si="0"/>
        <v>0</v>
      </c>
    </row>
    <row r="16" spans="1:36" ht="15">
      <c r="A16" s="57"/>
      <c r="B16" s="58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59"/>
      <c r="AD16" s="59"/>
      <c r="AE16" s="59"/>
      <c r="AF16" s="60"/>
      <c r="AG16" s="61"/>
      <c r="AH16" s="129"/>
      <c r="AI16" s="128"/>
      <c r="AJ16" s="126">
        <f t="shared" si="0"/>
        <v>0</v>
      </c>
    </row>
    <row r="17" spans="1:36" ht="15">
      <c r="A17" s="57"/>
      <c r="B17" s="58"/>
      <c r="C17" s="61"/>
      <c r="D17" s="61"/>
      <c r="E17" s="61"/>
      <c r="F17" s="11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59"/>
      <c r="AD17" s="59"/>
      <c r="AE17" s="59"/>
      <c r="AF17" s="60"/>
      <c r="AG17" s="61"/>
      <c r="AH17" s="127"/>
      <c r="AI17" s="128"/>
      <c r="AJ17" s="126">
        <f t="shared" si="0"/>
        <v>0</v>
      </c>
    </row>
    <row r="18" spans="1:36" ht="15">
      <c r="A18" s="57"/>
      <c r="B18" s="58"/>
      <c r="C18" s="61"/>
      <c r="D18" s="61"/>
      <c r="E18" s="61"/>
      <c r="F18" s="11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59"/>
      <c r="AD18" s="59"/>
      <c r="AE18" s="59"/>
      <c r="AF18" s="60"/>
      <c r="AG18" s="61"/>
      <c r="AH18" s="129"/>
      <c r="AI18" s="128"/>
      <c r="AJ18" s="126">
        <f t="shared" si="0"/>
        <v>0</v>
      </c>
    </row>
    <row r="19" spans="1:36" ht="15">
      <c r="A19" s="57"/>
      <c r="B19" s="58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9"/>
      <c r="AD19" s="59"/>
      <c r="AE19" s="59"/>
      <c r="AF19" s="60"/>
      <c r="AG19" s="61"/>
      <c r="AH19" s="129"/>
      <c r="AI19" s="128"/>
      <c r="AJ19" s="126"/>
    </row>
    <row r="20" spans="1:36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AB20" s="29"/>
      <c r="AC20" s="32"/>
      <c r="AD20" s="62"/>
      <c r="AE20" s="62"/>
      <c r="AF20" s="62"/>
      <c r="AG20" s="62"/>
      <c r="AH20" s="62"/>
      <c r="AI20" s="62"/>
      <c r="AJ20" s="62"/>
    </row>
    <row r="21" spans="1:36" ht="20.25">
      <c r="A21" s="63"/>
      <c r="B21" s="63"/>
      <c r="F21" s="29"/>
      <c r="G21" s="29"/>
      <c r="H21" s="29"/>
      <c r="I21" s="29"/>
      <c r="J21" s="29"/>
      <c r="K21" s="29"/>
      <c r="L21" s="29"/>
      <c r="M21" s="29"/>
      <c r="S21" s="363" t="s">
        <v>499</v>
      </c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142"/>
      <c r="AE21" s="142"/>
      <c r="AF21" s="142"/>
      <c r="AG21" s="142"/>
      <c r="AH21" s="64"/>
      <c r="AI21" s="64"/>
      <c r="AJ21" s="64"/>
    </row>
    <row r="22" spans="1:36" ht="20.25">
      <c r="A22" s="63"/>
      <c r="B22" s="6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 t="s">
        <v>500</v>
      </c>
      <c r="AG22" s="143"/>
      <c r="AH22" s="4"/>
      <c r="AI22" s="4"/>
      <c r="AJ22" s="4"/>
    </row>
    <row r="23" spans="1:36" ht="15">
      <c r="A23" s="39"/>
      <c r="B23" s="43" t="s">
        <v>566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39"/>
      <c r="N23" s="39"/>
      <c r="O23" s="39"/>
      <c r="P23" s="39"/>
      <c r="Q23" s="39"/>
      <c r="R23" s="39"/>
      <c r="AB23" s="29"/>
      <c r="AC23" s="32"/>
      <c r="AD23" s="44"/>
      <c r="AE23" s="44"/>
      <c r="AF23" s="44"/>
      <c r="AG23" s="44"/>
      <c r="AH23" s="44"/>
      <c r="AI23" s="44"/>
      <c r="AJ23" s="44"/>
    </row>
    <row r="24" spans="1:36" ht="15">
      <c r="A24" s="39"/>
      <c r="B24" s="43" t="s">
        <v>567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39"/>
      <c r="N24" s="39"/>
      <c r="O24" s="39"/>
      <c r="P24" s="39"/>
      <c r="Q24" s="39"/>
      <c r="R24" s="39"/>
      <c r="AB24" s="29"/>
      <c r="AC24" s="32"/>
      <c r="AD24" s="44"/>
      <c r="AE24" s="44"/>
      <c r="AF24" s="44"/>
      <c r="AG24" s="44"/>
      <c r="AH24" s="44"/>
      <c r="AI24" s="44"/>
      <c r="AJ24" s="44"/>
    </row>
    <row r="25" spans="1:36" ht="15">
      <c r="A25" s="39"/>
      <c r="B25" s="43" t="s">
        <v>568</v>
      </c>
      <c r="C25" s="62"/>
      <c r="D25" s="62"/>
      <c r="E25" s="62"/>
      <c r="F25" s="62"/>
      <c r="G25" s="62"/>
      <c r="H25" s="62"/>
      <c r="I25" s="62"/>
      <c r="J25" s="62"/>
      <c r="K25" s="62"/>
      <c r="L25" s="44"/>
      <c r="M25" s="39"/>
      <c r="N25" s="39"/>
      <c r="O25" s="39"/>
      <c r="P25" s="39"/>
      <c r="Q25" s="39"/>
      <c r="R25" s="39"/>
      <c r="AB25" s="29"/>
      <c r="AC25" s="32"/>
      <c r="AD25" s="44"/>
      <c r="AE25" s="44"/>
      <c r="AF25" s="44"/>
      <c r="AG25" s="44"/>
      <c r="AH25" s="44"/>
      <c r="AI25" s="44"/>
      <c r="AJ25" s="44"/>
    </row>
    <row r="26" spans="1:35" ht="15">
      <c r="A26" s="39"/>
      <c r="B26" s="43" t="s">
        <v>569</v>
      </c>
      <c r="C26" s="62"/>
      <c r="D26" s="62"/>
      <c r="E26" s="62"/>
      <c r="F26" s="62"/>
      <c r="G26" s="62"/>
      <c r="H26" s="62"/>
      <c r="I26" s="62"/>
      <c r="J26" s="62"/>
      <c r="K26" s="62"/>
      <c r="L26" s="44"/>
      <c r="M26" s="39"/>
      <c r="N26" s="39"/>
      <c r="O26" s="39"/>
      <c r="P26" s="39"/>
      <c r="Q26" s="39"/>
      <c r="R26" s="39"/>
      <c r="AB26" s="29"/>
      <c r="AC26" s="32"/>
      <c r="AD26" s="33"/>
      <c r="AE26" s="33"/>
      <c r="AF26" s="34"/>
      <c r="AG26" s="34"/>
      <c r="AH26" s="34"/>
      <c r="AI26" s="34"/>
    </row>
    <row r="27" spans="1:35" ht="15">
      <c r="A27" s="39"/>
      <c r="B27" s="43" t="s">
        <v>570</v>
      </c>
      <c r="C27" s="62"/>
      <c r="D27" s="62"/>
      <c r="E27" s="62"/>
      <c r="F27" s="62"/>
      <c r="G27" s="62"/>
      <c r="H27" s="62"/>
      <c r="I27" s="62"/>
      <c r="J27" s="62"/>
      <c r="K27" s="62"/>
      <c r="L27" s="44"/>
      <c r="M27" s="39"/>
      <c r="N27" s="39"/>
      <c r="O27" s="39"/>
      <c r="P27" s="39"/>
      <c r="Q27" s="39"/>
      <c r="R27" s="39"/>
      <c r="AB27" s="29"/>
      <c r="AC27" s="32"/>
      <c r="AD27" s="33"/>
      <c r="AE27" s="33"/>
      <c r="AF27" s="34"/>
      <c r="AG27" s="34"/>
      <c r="AH27" s="34"/>
      <c r="AI27" s="34"/>
    </row>
    <row r="28" spans="1:35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M28" s="39"/>
      <c r="N28" s="39"/>
      <c r="O28" s="39"/>
      <c r="P28" s="39"/>
      <c r="Q28" s="39"/>
      <c r="R28" s="39"/>
      <c r="AB28" s="29"/>
      <c r="AC28" s="32"/>
      <c r="AD28" s="33"/>
      <c r="AE28" s="33"/>
      <c r="AF28" s="34"/>
      <c r="AG28" s="34"/>
      <c r="AH28" s="34"/>
      <c r="AI28" s="34"/>
    </row>
  </sheetData>
  <sheetProtection/>
  <mergeCells count="37">
    <mergeCell ref="F4:F7"/>
    <mergeCell ref="G4:G7"/>
    <mergeCell ref="H4:H7"/>
    <mergeCell ref="I4:P4"/>
    <mergeCell ref="B2:AH2"/>
    <mergeCell ref="Q4:AB4"/>
    <mergeCell ref="M6:M7"/>
    <mergeCell ref="Q6:R6"/>
    <mergeCell ref="S6:T6"/>
    <mergeCell ref="K6:L6"/>
    <mergeCell ref="AD4:AD7"/>
    <mergeCell ref="AE4:AE7"/>
    <mergeCell ref="AF4:AF7"/>
    <mergeCell ref="AG4:AG7"/>
    <mergeCell ref="AH4:AH7"/>
    <mergeCell ref="A4:A7"/>
    <mergeCell ref="B4:B7"/>
    <mergeCell ref="C4:C7"/>
    <mergeCell ref="D4:D7"/>
    <mergeCell ref="E4:E7"/>
    <mergeCell ref="AI4:AI7"/>
    <mergeCell ref="I5:M5"/>
    <mergeCell ref="N5:N7"/>
    <mergeCell ref="O5:O7"/>
    <mergeCell ref="P5:P7"/>
    <mergeCell ref="Q5:Y5"/>
    <mergeCell ref="Z5:Z7"/>
    <mergeCell ref="AA5:AA7"/>
    <mergeCell ref="AB5:AB7"/>
    <mergeCell ref="I6:J6"/>
    <mergeCell ref="U6:U7"/>
    <mergeCell ref="V6:V7"/>
    <mergeCell ref="W6:W7"/>
    <mergeCell ref="X6:X7"/>
    <mergeCell ref="Y6:Y7"/>
    <mergeCell ref="S21:AC21"/>
    <mergeCell ref="AC4:AC7"/>
  </mergeCells>
  <printOptions/>
  <pageMargins left="0.31496062992125984" right="0.31496062992125984" top="0.9448818897637796" bottom="0.31496062992125984" header="0.31496062992125984" footer="0.31496062992125984"/>
  <pageSetup horizontalDpi="600" verticalDpi="600" orientation="landscape" paperSize="9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A15" sqref="A15"/>
    </sheetView>
  </sheetViews>
  <sheetFormatPr defaultColWidth="0.85546875" defaultRowHeight="15"/>
  <cols>
    <col min="1" max="4" width="0.85546875" style="21" customWidth="1"/>
    <col min="5" max="5" width="0.2890625" style="21" customWidth="1"/>
    <col min="6" max="6" width="0.85546875" style="21" customWidth="1"/>
    <col min="7" max="7" width="0.42578125" style="21" customWidth="1"/>
    <col min="8" max="50" width="0.85546875" style="21" customWidth="1"/>
    <col min="51" max="51" width="11.7109375" style="21" customWidth="1"/>
    <col min="52" max="104" width="0.85546875" style="21" customWidth="1"/>
    <col min="105" max="105" width="4.57421875" style="21" customWidth="1"/>
    <col min="106" max="16384" width="0.85546875" style="21" customWidth="1"/>
  </cols>
  <sheetData>
    <row r="1" spans="1:105" s="36" customFormat="1" ht="63" customHeight="1">
      <c r="A1" s="405" t="s">
        <v>521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</row>
    <row r="2" ht="11.25" customHeight="1"/>
    <row r="3" spans="1:105" s="37" customFormat="1" ht="30.75" customHeight="1">
      <c r="A3" s="396" t="s">
        <v>79</v>
      </c>
      <c r="B3" s="397"/>
      <c r="C3" s="397"/>
      <c r="D3" s="397"/>
      <c r="E3" s="397"/>
      <c r="F3" s="397"/>
      <c r="G3" s="398"/>
      <c r="H3" s="396" t="s">
        <v>14</v>
      </c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8"/>
      <c r="AZ3" s="396" t="s">
        <v>15</v>
      </c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8"/>
    </row>
    <row r="4" spans="1:105" s="38" customFormat="1" ht="35.25" customHeight="1">
      <c r="A4" s="406">
        <v>1</v>
      </c>
      <c r="B4" s="407"/>
      <c r="C4" s="407"/>
      <c r="D4" s="407"/>
      <c r="E4" s="407"/>
      <c r="F4" s="407"/>
      <c r="G4" s="408"/>
      <c r="H4" s="399" t="s">
        <v>513</v>
      </c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1"/>
      <c r="AZ4" s="396" t="s">
        <v>16</v>
      </c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8"/>
    </row>
    <row r="5" spans="1:105" s="38" customFormat="1" ht="140.25" customHeight="1">
      <c r="A5" s="409"/>
      <c r="B5" s="410"/>
      <c r="C5" s="410"/>
      <c r="D5" s="410"/>
      <c r="E5" s="410"/>
      <c r="F5" s="410"/>
      <c r="G5" s="411"/>
      <c r="H5" s="402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4"/>
      <c r="AZ5" s="384">
        <v>22</v>
      </c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6"/>
    </row>
    <row r="6" spans="1:105" s="38" customFormat="1" ht="69" customHeight="1">
      <c r="A6" s="387" t="s">
        <v>514</v>
      </c>
      <c r="B6" s="388"/>
      <c r="C6" s="388"/>
      <c r="D6" s="388"/>
      <c r="E6" s="388"/>
      <c r="F6" s="388"/>
      <c r="G6" s="389"/>
      <c r="H6" s="399" t="s">
        <v>515</v>
      </c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1"/>
      <c r="AZ6" s="396" t="s">
        <v>16</v>
      </c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8"/>
    </row>
    <row r="7" spans="1:105" s="38" customFormat="1" ht="91.5" customHeight="1">
      <c r="A7" s="390"/>
      <c r="B7" s="391"/>
      <c r="C7" s="391"/>
      <c r="D7" s="391"/>
      <c r="E7" s="391"/>
      <c r="F7" s="391"/>
      <c r="G7" s="392"/>
      <c r="H7" s="402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4"/>
      <c r="AZ7" s="384">
        <v>22</v>
      </c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6"/>
    </row>
    <row r="8" spans="1:105" s="38" customFormat="1" ht="33" customHeight="1">
      <c r="A8" s="387" t="s">
        <v>510</v>
      </c>
      <c r="B8" s="388"/>
      <c r="C8" s="388"/>
      <c r="D8" s="388"/>
      <c r="E8" s="388"/>
      <c r="F8" s="388"/>
      <c r="G8" s="389"/>
      <c r="H8" s="399" t="s">
        <v>516</v>
      </c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1"/>
      <c r="AZ8" s="393" t="s">
        <v>16</v>
      </c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5"/>
    </row>
    <row r="9" spans="1:105" s="38" customFormat="1" ht="16.5" customHeight="1">
      <c r="A9" s="390"/>
      <c r="B9" s="391"/>
      <c r="C9" s="391"/>
      <c r="D9" s="391"/>
      <c r="E9" s="391"/>
      <c r="F9" s="391"/>
      <c r="G9" s="392"/>
      <c r="H9" s="402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4"/>
      <c r="AZ9" s="384">
        <v>22</v>
      </c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6"/>
    </row>
    <row r="10" spans="1:105" s="38" customFormat="1" ht="77.25" customHeight="1">
      <c r="A10" s="387" t="s">
        <v>7</v>
      </c>
      <c r="B10" s="388"/>
      <c r="C10" s="388"/>
      <c r="D10" s="388"/>
      <c r="E10" s="388"/>
      <c r="F10" s="388"/>
      <c r="G10" s="389"/>
      <c r="H10" s="413" t="s">
        <v>517</v>
      </c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5"/>
      <c r="AZ10" s="393" t="s">
        <v>518</v>
      </c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5"/>
    </row>
    <row r="11" spans="1:105" ht="20.25" customHeight="1">
      <c r="A11" s="390"/>
      <c r="B11" s="391"/>
      <c r="C11" s="391"/>
      <c r="D11" s="391"/>
      <c r="E11" s="391"/>
      <c r="F11" s="391"/>
      <c r="G11" s="392"/>
      <c r="H11" s="416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8"/>
      <c r="AZ11" s="384">
        <v>0</v>
      </c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6"/>
    </row>
    <row r="12" spans="1:105" ht="59.25" customHeight="1">
      <c r="A12" s="387" t="s">
        <v>17</v>
      </c>
      <c r="B12" s="388"/>
      <c r="C12" s="388"/>
      <c r="D12" s="388"/>
      <c r="E12" s="388"/>
      <c r="F12" s="388"/>
      <c r="G12" s="389"/>
      <c r="H12" s="413" t="s">
        <v>519</v>
      </c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5"/>
      <c r="AZ12" s="393" t="s">
        <v>520</v>
      </c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5"/>
    </row>
    <row r="13" spans="1:105" ht="26.25" customHeight="1">
      <c r="A13" s="390"/>
      <c r="B13" s="391"/>
      <c r="C13" s="391"/>
      <c r="D13" s="391"/>
      <c r="E13" s="391"/>
      <c r="F13" s="391"/>
      <c r="G13" s="392"/>
      <c r="H13" s="416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8"/>
      <c r="AZ13" s="384">
        <v>0</v>
      </c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6"/>
    </row>
    <row r="16" spans="1:24" ht="15.75" customHeight="1">
      <c r="A16" s="412" t="s">
        <v>499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</row>
    <row r="17" spans="1:99" ht="15.75">
      <c r="A17" s="2"/>
      <c r="B17" s="2"/>
      <c r="C17" s="2"/>
      <c r="CU17" s="47" t="s">
        <v>500</v>
      </c>
    </row>
  </sheetData>
  <sheetProtection/>
  <mergeCells count="25">
    <mergeCell ref="A16:X16"/>
    <mergeCell ref="AZ10:DA10"/>
    <mergeCell ref="AZ11:DA11"/>
    <mergeCell ref="A12:G13"/>
    <mergeCell ref="H12:AY13"/>
    <mergeCell ref="AZ12:DA12"/>
    <mergeCell ref="AZ13:DA13"/>
    <mergeCell ref="A10:G11"/>
    <mergeCell ref="H10:AY11"/>
    <mergeCell ref="AZ4:DA4"/>
    <mergeCell ref="AZ5:DA5"/>
    <mergeCell ref="H6:AY7"/>
    <mergeCell ref="H8:AY9"/>
    <mergeCell ref="A1:DA1"/>
    <mergeCell ref="A3:G3"/>
    <mergeCell ref="H3:AY3"/>
    <mergeCell ref="AZ3:DA3"/>
    <mergeCell ref="H4:AY5"/>
    <mergeCell ref="A4:G5"/>
    <mergeCell ref="AZ7:DA7"/>
    <mergeCell ref="A8:G9"/>
    <mergeCell ref="AZ8:DA8"/>
    <mergeCell ref="AZ9:DA9"/>
    <mergeCell ref="A6:G7"/>
    <mergeCell ref="AZ6:DA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1"/>
  <sheetViews>
    <sheetView view="pageBreakPreview" zoomScale="175" zoomScaleSheetLayoutView="175" zoomScalePageLayoutView="0" workbookViewId="0" topLeftCell="A1">
      <selection activeCell="AX18" sqref="AX18"/>
    </sheetView>
  </sheetViews>
  <sheetFormatPr defaultColWidth="0.85546875" defaultRowHeight="15"/>
  <cols>
    <col min="1" max="38" width="0.85546875" style="12" customWidth="1"/>
    <col min="39" max="39" width="2.28125" style="12" customWidth="1"/>
    <col min="40" max="97" width="0.85546875" style="12" customWidth="1"/>
    <col min="98" max="98" width="5.00390625" style="12" customWidth="1"/>
    <col min="99" max="99" width="2.00390625" style="12" customWidth="1"/>
    <col min="100" max="16384" width="0.85546875" style="12" customWidth="1"/>
  </cols>
  <sheetData>
    <row r="1" spans="1:128" s="8" customFormat="1" ht="15.75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</row>
    <row r="2" spans="1:128" s="7" customFormat="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AA2" s="167" t="s">
        <v>503</v>
      </c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s="7" customFormat="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="7" customFormat="1" ht="13.5" customHeight="1"/>
    <row r="5" spans="1:128" s="7" customFormat="1" ht="15.75">
      <c r="A5" s="48"/>
      <c r="B5" s="49" t="s">
        <v>415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168" t="s">
        <v>456</v>
      </c>
      <c r="AO5" s="168"/>
      <c r="AP5" s="168"/>
      <c r="AQ5" s="168"/>
      <c r="AR5" s="168"/>
      <c r="AS5" s="168"/>
      <c r="AT5" s="168"/>
      <c r="AU5" s="168"/>
      <c r="AV5" s="49" t="s">
        <v>416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50"/>
      <c r="CU5" s="51"/>
      <c r="CV5" s="169">
        <f>MAX('ф. 1.1'!D5:D16)</f>
        <v>22</v>
      </c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52"/>
    </row>
    <row r="6" spans="1:128" s="7" customFormat="1" ht="18.75">
      <c r="A6" s="53"/>
      <c r="B6" s="54" t="s">
        <v>420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6"/>
      <c r="CU6" s="53"/>
      <c r="CV6" s="164">
        <f>'ф. 1.1'!C17</f>
        <v>0</v>
      </c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56"/>
    </row>
    <row r="7" spans="1:128" s="7" customFormat="1" ht="18.75">
      <c r="A7" s="53"/>
      <c r="B7" s="54" t="s">
        <v>421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6"/>
      <c r="CU7" s="53"/>
      <c r="CV7" s="165">
        <f>CV6/CV5</f>
        <v>0</v>
      </c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56"/>
    </row>
    <row r="10" spans="1:128" ht="15.75" customHeight="1">
      <c r="A10" s="162" t="s">
        <v>499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</row>
    <row r="11" spans="1:128" ht="15.75">
      <c r="A11" s="163" t="s">
        <v>500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</row>
  </sheetData>
  <sheetProtection/>
  <mergeCells count="8">
    <mergeCell ref="A10:DX10"/>
    <mergeCell ref="A11:DX11"/>
    <mergeCell ref="CV6:DW6"/>
    <mergeCell ref="CV7:DW7"/>
    <mergeCell ref="A1:DX1"/>
    <mergeCell ref="AA2:CX2"/>
    <mergeCell ref="AN5:AU5"/>
    <mergeCell ref="CV5:DW5"/>
  </mergeCells>
  <printOptions/>
  <pageMargins left="0.984251968503937" right="0.984251968503937" top="0.984251968503937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zoomScalePageLayoutView="0" workbookViewId="0" topLeftCell="A1">
      <selection activeCell="F19" sqref="F19"/>
    </sheetView>
  </sheetViews>
  <sheetFormatPr defaultColWidth="9.140625" defaultRowHeight="15"/>
  <cols>
    <col min="1" max="1" width="45.421875" style="0" customWidth="1"/>
    <col min="2" max="2" width="11.421875" style="0" customWidth="1"/>
    <col min="3" max="3" width="11.00390625" style="0" customWidth="1"/>
    <col min="4" max="4" width="8.57421875" style="0" customWidth="1"/>
    <col min="5" max="5" width="9.57421875" style="0" customWidth="1"/>
    <col min="6" max="6" width="9.140625" style="0" customWidth="1"/>
    <col min="7" max="7" width="8.57421875" style="0" customWidth="1"/>
    <col min="8" max="8" width="8.140625" style="0" customWidth="1"/>
    <col min="9" max="9" width="8.421875" style="0" customWidth="1"/>
    <col min="10" max="11" width="8.140625" style="0" customWidth="1"/>
    <col min="12" max="12" width="8.421875" style="0" customWidth="1"/>
    <col min="13" max="13" width="3.00390625" style="0" customWidth="1"/>
  </cols>
  <sheetData>
    <row r="1" spans="1:13" ht="15">
      <c r="A1" s="419" t="s">
        <v>524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424" t="s">
        <v>78</v>
      </c>
      <c r="B3" s="426" t="s">
        <v>540</v>
      </c>
      <c r="C3" s="426" t="s">
        <v>541</v>
      </c>
      <c r="D3" s="427" t="s">
        <v>525</v>
      </c>
      <c r="E3" s="427"/>
      <c r="F3" s="427"/>
      <c r="G3" s="427"/>
      <c r="H3" s="427"/>
      <c r="I3" s="427"/>
      <c r="J3" s="427"/>
      <c r="K3" s="427"/>
      <c r="L3" s="427"/>
      <c r="M3" s="103"/>
    </row>
    <row r="4" spans="1:13" ht="47.25" customHeight="1">
      <c r="A4" s="425"/>
      <c r="B4" s="426"/>
      <c r="C4" s="426"/>
      <c r="D4" s="104" t="s">
        <v>526</v>
      </c>
      <c r="E4" s="104" t="s">
        <v>527</v>
      </c>
      <c r="F4" s="104" t="s">
        <v>528</v>
      </c>
      <c r="G4" s="105"/>
      <c r="H4" s="105"/>
      <c r="I4" s="105"/>
      <c r="J4" s="105"/>
      <c r="K4" s="105"/>
      <c r="L4" s="105"/>
      <c r="M4" s="102"/>
    </row>
    <row r="5" spans="1:13" ht="27">
      <c r="A5" s="106" t="s">
        <v>529</v>
      </c>
      <c r="B5" s="120">
        <f>'ф.4.1'!D7</f>
        <v>1.0455</v>
      </c>
      <c r="C5" s="120">
        <f>'ф.4.1'!D4</f>
        <v>0</v>
      </c>
      <c r="D5" s="428">
        <v>0.35</v>
      </c>
      <c r="E5" s="107">
        <f>B5*(1-D5)</f>
        <v>0.679575</v>
      </c>
      <c r="F5" s="107">
        <f>B5*(1+D5)</f>
        <v>1.4114250000000002</v>
      </c>
      <c r="G5" s="108">
        <v>0.65</v>
      </c>
      <c r="H5" s="109"/>
      <c r="I5" s="109"/>
      <c r="J5" s="110" t="str">
        <f>IF(C5&lt;E5,"1",IF(AND(C5&gt;=E5,C5&lt;F5),"0","-1"))</f>
        <v>1</v>
      </c>
      <c r="K5" s="110"/>
      <c r="L5" s="110"/>
      <c r="M5" s="102"/>
    </row>
    <row r="6" spans="1:13" ht="25.5">
      <c r="A6" s="106" t="s">
        <v>530</v>
      </c>
      <c r="B6" s="120">
        <f>'ф.4.1'!D8</f>
        <v>1</v>
      </c>
      <c r="C6" s="120">
        <f>'ф.4.1'!D5</f>
        <v>0.8200000000000001</v>
      </c>
      <c r="D6" s="429"/>
      <c r="E6" s="107">
        <f>B6*(1-D5)</f>
        <v>0.65</v>
      </c>
      <c r="F6" s="107">
        <f>B6*(1+D5)</f>
        <v>1.35</v>
      </c>
      <c r="G6" s="109"/>
      <c r="H6" s="108">
        <v>0.25</v>
      </c>
      <c r="I6" s="109"/>
      <c r="J6" s="110"/>
      <c r="K6" s="111" t="str">
        <f>IF(C6&lt;E6,"1",IF(AND(C6&gt;=E6,C6&lt;F6),"0","-1"))</f>
        <v>0</v>
      </c>
      <c r="L6" s="110"/>
      <c r="M6" s="102"/>
    </row>
    <row r="7" spans="1:13" ht="27">
      <c r="A7" s="106" t="s">
        <v>531</v>
      </c>
      <c r="B7" s="120">
        <f>'ф.4.1'!D9</f>
        <v>0.8975</v>
      </c>
      <c r="C7" s="120">
        <f>'ф.4.1'!D6</f>
        <v>0.9500000000000001</v>
      </c>
      <c r="D7" s="430"/>
      <c r="E7" s="107">
        <f>B7*(1-D5)</f>
        <v>0.583375</v>
      </c>
      <c r="F7" s="107">
        <f>B7*(1+D5)</f>
        <v>1.211625</v>
      </c>
      <c r="G7" s="109"/>
      <c r="H7" s="109"/>
      <c r="I7" s="108">
        <v>0.1</v>
      </c>
      <c r="J7" s="110"/>
      <c r="K7" s="110"/>
      <c r="L7" s="110" t="str">
        <f>IF(C7&lt;E7,"1",IF(AND(C7&gt;=E7,C7&lt;F7),"0","-1"))</f>
        <v>0</v>
      </c>
      <c r="M7" s="102"/>
    </row>
    <row r="8" spans="1:13" ht="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2" ht="15">
      <c r="A9" s="421" t="s">
        <v>532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</row>
    <row r="10" spans="1:12" ht="15">
      <c r="A10" s="421" t="s">
        <v>533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</row>
    <row r="11" spans="1:12" ht="15">
      <c r="A11" s="422" t="s">
        <v>534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</row>
    <row r="15" spans="1:12" ht="22.5" customHeight="1">
      <c r="A15" s="422" t="s">
        <v>535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</row>
    <row r="19" spans="1:12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4" ht="15">
      <c r="A20" s="112"/>
      <c r="B20" s="112"/>
      <c r="C20" s="112"/>
      <c r="D20" s="112"/>
    </row>
    <row r="21" spans="1:12" ht="15">
      <c r="A21" s="113"/>
      <c r="B21" s="32"/>
      <c r="C21" s="32"/>
      <c r="H21" s="114"/>
      <c r="I21" s="114"/>
      <c r="J21" s="114"/>
      <c r="K21" s="114"/>
      <c r="L21" s="114"/>
    </row>
    <row r="22" spans="1:13" ht="15">
      <c r="A22" s="419" t="s">
        <v>536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102"/>
    </row>
    <row r="23" spans="1:13" ht="15">
      <c r="A23" s="102"/>
      <c r="B23" s="2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5">
      <c r="A24" s="102"/>
      <c r="B24" s="29" t="s">
        <v>537</v>
      </c>
      <c r="C24" s="423" t="str">
        <f>""&amp;G5&amp;" * ("&amp;J5&amp;") + "&amp;H6&amp;" * ("&amp;K6&amp;") + "&amp;I7&amp;" * ("&amp;L7&amp;") = "&amp;G5*J5+H6*K6+I7*L7&amp;""</f>
        <v>0,65 * (1) + 0,25 * (0) + 0,1 * (0) = 0,65</v>
      </c>
      <c r="D24" s="423"/>
      <c r="E24" s="423"/>
      <c r="F24" s="423"/>
      <c r="G24" s="423"/>
      <c r="H24" s="423"/>
      <c r="I24" s="423"/>
      <c r="J24" s="423"/>
      <c r="K24" s="423"/>
      <c r="L24" s="423"/>
      <c r="M24" s="102"/>
    </row>
    <row r="26" spans="1:13" ht="29.25" customHeight="1">
      <c r="A26" s="419" t="s">
        <v>538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102"/>
    </row>
    <row r="28" spans="1:13" ht="18.75">
      <c r="A28" s="102"/>
      <c r="B28" s="29" t="s">
        <v>537</v>
      </c>
      <c r="C28" s="115" t="str">
        <f>""&amp;G5*J5+H6*K6+I7*L7&amp;" * 2    ="</f>
        <v>0,65 * 2    =</v>
      </c>
      <c r="D28" s="116">
        <f>(G5*J5+H6*K6+I7*L7)*2/100</f>
        <v>0.013000000000000001</v>
      </c>
      <c r="E28" s="420" t="s">
        <v>539</v>
      </c>
      <c r="F28" s="420"/>
      <c r="G28" s="117"/>
      <c r="H28" s="115"/>
      <c r="I28" s="115"/>
      <c r="J28" s="115"/>
      <c r="K28" s="115"/>
      <c r="L28" s="115"/>
      <c r="M28" s="102"/>
    </row>
  </sheetData>
  <sheetProtection/>
  <mergeCells count="14">
    <mergeCell ref="A1:M1"/>
    <mergeCell ref="A3:A4"/>
    <mergeCell ref="B3:B4"/>
    <mergeCell ref="C3:C4"/>
    <mergeCell ref="D3:L3"/>
    <mergeCell ref="D5:D7"/>
    <mergeCell ref="A26:L26"/>
    <mergeCell ref="E28:F28"/>
    <mergeCell ref="A9:L9"/>
    <mergeCell ref="A10:L10"/>
    <mergeCell ref="A11:L11"/>
    <mergeCell ref="A15:L15"/>
    <mergeCell ref="A22:L22"/>
    <mergeCell ref="C24:L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W13"/>
  <sheetViews>
    <sheetView view="pageBreakPreview" zoomScale="145" zoomScaleSheetLayoutView="145" zoomScalePageLayoutView="0" workbookViewId="0" topLeftCell="A1">
      <selection activeCell="A12" sqref="A12"/>
    </sheetView>
  </sheetViews>
  <sheetFormatPr defaultColWidth="9.140625" defaultRowHeight="15" outlineLevelCol="2"/>
  <cols>
    <col min="1" max="1" width="50.7109375" style="45" customWidth="1"/>
    <col min="2" max="2" width="17.421875" style="45" hidden="1" customWidth="1" outlineLevel="1"/>
    <col min="3" max="3" width="20.421875" style="45" customWidth="1" collapsed="1"/>
    <col min="4" max="4" width="9.28125" style="45" hidden="1" customWidth="1" outlineLevel="2"/>
    <col min="5" max="5" width="14.7109375" style="45" customWidth="1" collapsed="1"/>
    <col min="6" max="6" width="14.140625" style="45" customWidth="1"/>
    <col min="7" max="7" width="15.8515625" style="45" customWidth="1"/>
  </cols>
  <sheetData>
    <row r="1" spans="1:7" ht="15.75">
      <c r="A1" s="172"/>
      <c r="B1" s="172"/>
      <c r="C1" s="172"/>
      <c r="D1" s="172"/>
      <c r="E1" s="172"/>
      <c r="F1" s="172"/>
      <c r="G1" s="172"/>
    </row>
    <row r="2" spans="1:7" ht="15.75">
      <c r="A2" s="166" t="s">
        <v>511</v>
      </c>
      <c r="B2" s="166"/>
      <c r="C2" s="166"/>
      <c r="D2" s="166"/>
      <c r="E2" s="166"/>
      <c r="F2" s="166"/>
      <c r="G2" s="166"/>
    </row>
    <row r="3" spans="1:7" ht="15.75">
      <c r="A3" s="166" t="s">
        <v>419</v>
      </c>
      <c r="B3" s="166"/>
      <c r="C3" s="166"/>
      <c r="D3" s="166"/>
      <c r="E3" s="166"/>
      <c r="F3" s="166"/>
      <c r="G3" s="166"/>
    </row>
    <row r="4" spans="1:7" ht="15">
      <c r="A4" s="46"/>
      <c r="B4" s="46"/>
      <c r="C4" s="46"/>
      <c r="D4" s="46"/>
      <c r="E4" s="46"/>
      <c r="F4" s="46"/>
      <c r="G4" s="46"/>
    </row>
    <row r="5" spans="1:7" ht="47.25" customHeight="1">
      <c r="A5" s="170" t="s">
        <v>417</v>
      </c>
      <c r="B5" s="170" t="s">
        <v>512</v>
      </c>
      <c r="C5" s="171" t="s">
        <v>496</v>
      </c>
      <c r="D5" s="173" t="s">
        <v>418</v>
      </c>
      <c r="E5" s="173"/>
      <c r="F5" s="173"/>
      <c r="G5" s="173"/>
    </row>
    <row r="6" spans="1:7" ht="47.25" customHeight="1">
      <c r="A6" s="170"/>
      <c r="B6" s="170"/>
      <c r="C6" s="171"/>
      <c r="D6" s="96">
        <v>2015</v>
      </c>
      <c r="E6" s="121">
        <v>2016</v>
      </c>
      <c r="F6" s="121">
        <v>2017</v>
      </c>
      <c r="G6" s="121">
        <v>2018</v>
      </c>
    </row>
    <row r="7" spans="1:7" ht="55.5" customHeight="1">
      <c r="A7" s="95" t="s">
        <v>421</v>
      </c>
      <c r="B7" s="95"/>
      <c r="C7" s="144"/>
      <c r="D7" s="146"/>
      <c r="E7" s="147">
        <f>'ф.1.2'!CV7</f>
        <v>0</v>
      </c>
      <c r="F7" s="147">
        <f aca="true" t="shared" si="0" ref="F7:G9">E7*0.985</f>
        <v>0</v>
      </c>
      <c r="G7" s="147">
        <f t="shared" si="0"/>
        <v>0</v>
      </c>
    </row>
    <row r="8" spans="1:7" ht="58.5" customHeight="1">
      <c r="A8" s="95" t="s">
        <v>428</v>
      </c>
      <c r="B8" s="95"/>
      <c r="C8" s="144"/>
      <c r="D8" s="96"/>
      <c r="E8" s="147">
        <f>0.4*'ф.3.1'!BF6+0.4*'ф.3.2'!BF7+0.2*'ф.3.3'!BF6</f>
        <v>0.8200000000000001</v>
      </c>
      <c r="F8" s="147">
        <f t="shared" si="0"/>
        <v>0.8077000000000001</v>
      </c>
      <c r="G8" s="147">
        <f t="shared" si="0"/>
        <v>0.7955845</v>
      </c>
    </row>
    <row r="9" spans="1:7" ht="58.5" customHeight="1">
      <c r="A9" s="95" t="s">
        <v>429</v>
      </c>
      <c r="B9" s="95"/>
      <c r="C9" s="121"/>
      <c r="D9" s="96"/>
      <c r="E9" s="147">
        <f>0.1*'ф.2.1'!BD115+0.7*'ф.2.2'!BD75+0.2*'ф.2.3'!BD112</f>
        <v>0.9500000000000001</v>
      </c>
      <c r="F9" s="147">
        <f t="shared" si="0"/>
        <v>0.9357500000000001</v>
      </c>
      <c r="G9" s="147">
        <f t="shared" si="0"/>
        <v>0.9217137500000001</v>
      </c>
    </row>
    <row r="10" spans="1:7" ht="58.5" customHeight="1">
      <c r="A10" s="148"/>
      <c r="B10" s="148"/>
      <c r="C10" s="149"/>
      <c r="D10" s="150"/>
      <c r="E10" s="151"/>
      <c r="F10" s="151"/>
      <c r="G10" s="151"/>
    </row>
    <row r="11" spans="1:127" ht="15.75">
      <c r="A11" s="162" t="s">
        <v>499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</row>
    <row r="12" spans="1:127" ht="15.75">
      <c r="A12" s="4"/>
      <c r="B12" s="4"/>
      <c r="C12" s="4"/>
      <c r="D12" s="4"/>
      <c r="E12" s="4"/>
      <c r="F12" s="4" t="s">
        <v>500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</row>
    <row r="13" spans="1:7" ht="15.75">
      <c r="A13" s="63"/>
      <c r="B13" s="163"/>
      <c r="C13" s="163"/>
      <c r="D13" s="163"/>
      <c r="E13" s="163"/>
      <c r="F13" s="163"/>
      <c r="G13" s="163"/>
    </row>
  </sheetData>
  <sheetProtection/>
  <mergeCells count="9">
    <mergeCell ref="B5:B6"/>
    <mergeCell ref="C5:C6"/>
    <mergeCell ref="B13:G13"/>
    <mergeCell ref="A1:G1"/>
    <mergeCell ref="D5:G5"/>
    <mergeCell ref="A5:A6"/>
    <mergeCell ref="A2:G2"/>
    <mergeCell ref="A3:G3"/>
    <mergeCell ref="A11:DW11"/>
  </mergeCells>
  <printOptions/>
  <pageMargins left="0.7874015748031497" right="0.7874015748031497" top="0.984251968503937" bottom="0.3937007874015748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120"/>
  <sheetViews>
    <sheetView view="pageBreakPreview" zoomScale="145" zoomScaleSheetLayoutView="145" zoomScalePageLayoutView="0" workbookViewId="0" topLeftCell="A1">
      <selection activeCell="A4" sqref="A4:T6"/>
    </sheetView>
  </sheetViews>
  <sheetFormatPr defaultColWidth="9.140625" defaultRowHeight="15"/>
  <cols>
    <col min="1" max="64" width="1.421875" style="42" customWidth="1"/>
  </cols>
  <sheetData>
    <row r="1" spans="1:64" ht="15">
      <c r="A1" s="167" t="s">
        <v>181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</row>
    <row r="2" spans="1:64" ht="15">
      <c r="A2" s="175" t="s">
        <v>503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</row>
    <row r="3" ht="6" customHeight="1"/>
    <row r="4" spans="1:64" ht="15">
      <c r="A4" s="177" t="s">
        <v>572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  <c r="U4" s="176" t="s">
        <v>27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88" t="s">
        <v>182</v>
      </c>
      <c r="AL4" s="188"/>
      <c r="AM4" s="188"/>
      <c r="AN4" s="188"/>
      <c r="AO4" s="188"/>
      <c r="AP4" s="188"/>
      <c r="AQ4" s="188"/>
      <c r="AR4" s="188"/>
      <c r="AS4" s="188"/>
      <c r="AT4" s="188" t="s">
        <v>183</v>
      </c>
      <c r="AU4" s="188"/>
      <c r="AV4" s="188"/>
      <c r="AW4" s="188"/>
      <c r="AX4" s="188"/>
      <c r="AY4" s="188"/>
      <c r="AZ4" s="188"/>
      <c r="BA4" s="188"/>
      <c r="BB4" s="188"/>
      <c r="BC4" s="188"/>
      <c r="BD4" s="189" t="s">
        <v>174</v>
      </c>
      <c r="BE4" s="189"/>
      <c r="BF4" s="189"/>
      <c r="BG4" s="189"/>
      <c r="BH4" s="189"/>
      <c r="BI4" s="189"/>
      <c r="BJ4" s="189"/>
      <c r="BK4" s="189"/>
      <c r="BL4" s="189"/>
    </row>
    <row r="5" spans="1:64" ht="1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76" t="s">
        <v>184</v>
      </c>
      <c r="V5" s="176"/>
      <c r="W5" s="176"/>
      <c r="X5" s="176"/>
      <c r="Y5" s="176"/>
      <c r="Z5" s="176"/>
      <c r="AA5" s="176"/>
      <c r="AB5" s="176"/>
      <c r="AC5" s="176" t="s">
        <v>185</v>
      </c>
      <c r="AD5" s="176"/>
      <c r="AE5" s="176"/>
      <c r="AF5" s="176"/>
      <c r="AG5" s="176"/>
      <c r="AH5" s="176"/>
      <c r="AI5" s="176"/>
      <c r="AJ5" s="176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76" t="s">
        <v>186</v>
      </c>
      <c r="V6" s="176"/>
      <c r="W6" s="176"/>
      <c r="X6" s="176"/>
      <c r="Y6" s="176"/>
      <c r="Z6" s="176"/>
      <c r="AA6" s="176"/>
      <c r="AB6" s="176"/>
      <c r="AC6" s="176" t="s">
        <v>187</v>
      </c>
      <c r="AD6" s="176"/>
      <c r="AE6" s="176"/>
      <c r="AF6" s="176"/>
      <c r="AG6" s="176"/>
      <c r="AH6" s="176"/>
      <c r="AI6" s="176"/>
      <c r="AJ6" s="176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15">
      <c r="A7" s="176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>
        <v>2</v>
      </c>
      <c r="V7" s="176"/>
      <c r="W7" s="176"/>
      <c r="X7" s="176"/>
      <c r="Y7" s="176"/>
      <c r="Z7" s="176"/>
      <c r="AA7" s="176"/>
      <c r="AB7" s="176"/>
      <c r="AC7" s="176">
        <v>3</v>
      </c>
      <c r="AD7" s="176"/>
      <c r="AE7" s="176"/>
      <c r="AF7" s="176"/>
      <c r="AG7" s="176"/>
      <c r="AH7" s="176"/>
      <c r="AI7" s="176"/>
      <c r="AJ7" s="176"/>
      <c r="AK7" s="188">
        <v>4</v>
      </c>
      <c r="AL7" s="188"/>
      <c r="AM7" s="188"/>
      <c r="AN7" s="188"/>
      <c r="AO7" s="188"/>
      <c r="AP7" s="188"/>
      <c r="AQ7" s="188"/>
      <c r="AR7" s="188"/>
      <c r="AS7" s="188"/>
      <c r="AT7" s="188">
        <v>5</v>
      </c>
      <c r="AU7" s="188"/>
      <c r="AV7" s="188"/>
      <c r="AW7" s="188"/>
      <c r="AX7" s="188"/>
      <c r="AY7" s="188"/>
      <c r="AZ7" s="188"/>
      <c r="BA7" s="188"/>
      <c r="BB7" s="188"/>
      <c r="BC7" s="188"/>
      <c r="BD7" s="189">
        <v>6</v>
      </c>
      <c r="BE7" s="189"/>
      <c r="BF7" s="189"/>
      <c r="BG7" s="189"/>
      <c r="BH7" s="189"/>
      <c r="BI7" s="189"/>
      <c r="BJ7" s="189"/>
      <c r="BK7" s="189"/>
      <c r="BL7" s="189"/>
    </row>
    <row r="8" spans="1:64" ht="15">
      <c r="A8" s="174" t="s">
        <v>188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88" t="s">
        <v>100</v>
      </c>
      <c r="V8" s="188"/>
      <c r="W8" s="188"/>
      <c r="X8" s="188"/>
      <c r="Y8" s="188"/>
      <c r="Z8" s="188"/>
      <c r="AA8" s="188"/>
      <c r="AB8" s="188"/>
      <c r="AC8" s="188" t="s">
        <v>100</v>
      </c>
      <c r="AD8" s="188"/>
      <c r="AE8" s="188"/>
      <c r="AF8" s="188"/>
      <c r="AG8" s="188"/>
      <c r="AH8" s="188"/>
      <c r="AI8" s="188"/>
      <c r="AJ8" s="188"/>
      <c r="AK8" s="188" t="s">
        <v>100</v>
      </c>
      <c r="AL8" s="188"/>
      <c r="AM8" s="188"/>
      <c r="AN8" s="188"/>
      <c r="AO8" s="188"/>
      <c r="AP8" s="188"/>
      <c r="AQ8" s="188"/>
      <c r="AR8" s="188"/>
      <c r="AS8" s="188"/>
      <c r="AT8" s="188" t="s">
        <v>100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88">
        <f>(BD14+BD20)/2</f>
        <v>1</v>
      </c>
      <c r="BE8" s="188"/>
      <c r="BF8" s="188"/>
      <c r="BG8" s="188"/>
      <c r="BH8" s="188"/>
      <c r="BI8" s="188"/>
      <c r="BJ8" s="188"/>
      <c r="BK8" s="188"/>
      <c r="BL8" s="188"/>
    </row>
    <row r="9" spans="1:64" ht="15">
      <c r="A9" s="174" t="s">
        <v>189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64" ht="15">
      <c r="A10" s="174" t="s">
        <v>190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64" ht="15">
      <c r="A11" s="174" t="s">
        <v>191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ht="15">
      <c r="A12" s="174" t="s">
        <v>192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4" ht="15">
      <c r="A13" s="174" t="s">
        <v>116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88"/>
      <c r="BE13" s="188"/>
      <c r="BF13" s="188"/>
      <c r="BG13" s="188"/>
      <c r="BH13" s="188"/>
      <c r="BI13" s="188"/>
      <c r="BJ13" s="188"/>
      <c r="BK13" s="188"/>
      <c r="BL13" s="188"/>
    </row>
    <row r="14" spans="1:64" ht="15">
      <c r="A14" s="174" t="s">
        <v>179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88">
        <v>0</v>
      </c>
      <c r="V14" s="188"/>
      <c r="W14" s="188"/>
      <c r="X14" s="188"/>
      <c r="Y14" s="188"/>
      <c r="Z14" s="188"/>
      <c r="AA14" s="188"/>
      <c r="AB14" s="188"/>
      <c r="AC14" s="188">
        <v>0</v>
      </c>
      <c r="AD14" s="188"/>
      <c r="AE14" s="188"/>
      <c r="AF14" s="188"/>
      <c r="AG14" s="188"/>
      <c r="AH14" s="188"/>
      <c r="AI14" s="188"/>
      <c r="AJ14" s="188"/>
      <c r="AK14" s="188">
        <v>100</v>
      </c>
      <c r="AL14" s="188"/>
      <c r="AM14" s="188"/>
      <c r="AN14" s="188"/>
      <c r="AO14" s="188"/>
      <c r="AP14" s="188"/>
      <c r="AQ14" s="188"/>
      <c r="AR14" s="188"/>
      <c r="AS14" s="188"/>
      <c r="AT14" s="188" t="s">
        <v>180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>
        <v>1</v>
      </c>
      <c r="BE14" s="188"/>
      <c r="BF14" s="188"/>
      <c r="BG14" s="188"/>
      <c r="BH14" s="188"/>
      <c r="BI14" s="188"/>
      <c r="BJ14" s="188"/>
      <c r="BK14" s="188"/>
      <c r="BL14" s="188"/>
    </row>
    <row r="15" spans="1:64" ht="15">
      <c r="A15" s="174" t="s">
        <v>193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ht="15">
      <c r="A16" s="174" t="s">
        <v>194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</row>
    <row r="17" spans="1:64" ht="15">
      <c r="A17" s="174" t="s">
        <v>195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</row>
    <row r="18" spans="1:64" ht="15">
      <c r="A18" s="174" t="s">
        <v>196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64" ht="15">
      <c r="A19" s="174" t="s">
        <v>197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</row>
    <row r="20" spans="1:64" ht="15">
      <c r="A20" s="174" t="s">
        <v>19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88">
        <f>SUM(U28:AB43)</f>
        <v>0</v>
      </c>
      <c r="V20" s="188"/>
      <c r="W20" s="188"/>
      <c r="X20" s="188"/>
      <c r="Y20" s="188"/>
      <c r="Z20" s="188"/>
      <c r="AA20" s="188"/>
      <c r="AB20" s="188"/>
      <c r="AC20" s="188">
        <v>0</v>
      </c>
      <c r="AD20" s="188"/>
      <c r="AE20" s="188"/>
      <c r="AF20" s="188"/>
      <c r="AG20" s="188"/>
      <c r="AH20" s="188"/>
      <c r="AI20" s="188"/>
      <c r="AJ20" s="188"/>
      <c r="AK20" s="188">
        <v>100</v>
      </c>
      <c r="AL20" s="188"/>
      <c r="AM20" s="188"/>
      <c r="AN20" s="188"/>
      <c r="AO20" s="188"/>
      <c r="AP20" s="188"/>
      <c r="AQ20" s="188"/>
      <c r="AR20" s="188"/>
      <c r="AS20" s="188"/>
      <c r="AT20" s="188" t="s">
        <v>180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>
        <v>1</v>
      </c>
      <c r="BE20" s="188"/>
      <c r="BF20" s="188"/>
      <c r="BG20" s="188"/>
      <c r="BH20" s="188"/>
      <c r="BI20" s="188"/>
      <c r="BJ20" s="188"/>
      <c r="BK20" s="188"/>
      <c r="BL20" s="188"/>
    </row>
    <row r="21" spans="1:64" ht="15">
      <c r="A21" s="174" t="s">
        <v>198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64" ht="15">
      <c r="A22" s="174" t="s">
        <v>199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</row>
    <row r="23" spans="1:64" ht="15">
      <c r="A23" s="174" t="s">
        <v>200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</row>
    <row r="24" spans="1:64" ht="15">
      <c r="A24" s="174" t="s">
        <v>201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</row>
    <row r="25" spans="1:64" ht="15">
      <c r="A25" s="174" t="s">
        <v>202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6" spans="1:64" ht="15">
      <c r="A26" s="174" t="s">
        <v>203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7" spans="1:64" ht="15">
      <c r="A27" s="174" t="s">
        <v>21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88"/>
      <c r="BE27" s="188"/>
      <c r="BF27" s="188"/>
      <c r="BG27" s="188"/>
      <c r="BH27" s="188"/>
      <c r="BI27" s="188"/>
      <c r="BJ27" s="188"/>
      <c r="BK27" s="188"/>
      <c r="BL27" s="188"/>
    </row>
    <row r="28" spans="1:64" ht="15">
      <c r="A28" s="174" t="s">
        <v>204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88">
        <v>0</v>
      </c>
      <c r="V28" s="188"/>
      <c r="W28" s="188"/>
      <c r="X28" s="188"/>
      <c r="Y28" s="188"/>
      <c r="Z28" s="188"/>
      <c r="AA28" s="188"/>
      <c r="AB28" s="188"/>
      <c r="AC28" s="188">
        <v>0</v>
      </c>
      <c r="AD28" s="188"/>
      <c r="AE28" s="188"/>
      <c r="AF28" s="188"/>
      <c r="AG28" s="188"/>
      <c r="AH28" s="188"/>
      <c r="AI28" s="188"/>
      <c r="AJ28" s="188"/>
      <c r="AK28" s="188">
        <v>100</v>
      </c>
      <c r="AL28" s="188"/>
      <c r="AM28" s="188"/>
      <c r="AN28" s="188"/>
      <c r="AO28" s="188"/>
      <c r="AP28" s="188"/>
      <c r="AQ28" s="188"/>
      <c r="AR28" s="188"/>
      <c r="AS28" s="188"/>
      <c r="AT28" s="188" t="s">
        <v>100</v>
      </c>
      <c r="AU28" s="188"/>
      <c r="AV28" s="188"/>
      <c r="AW28" s="188"/>
      <c r="AX28" s="188"/>
      <c r="AY28" s="188"/>
      <c r="AZ28" s="188"/>
      <c r="BA28" s="188"/>
      <c r="BB28" s="188"/>
      <c r="BC28" s="188"/>
      <c r="BD28" s="188" t="s">
        <v>100</v>
      </c>
      <c r="BE28" s="188"/>
      <c r="BF28" s="188"/>
      <c r="BG28" s="188"/>
      <c r="BH28" s="188"/>
      <c r="BI28" s="188"/>
      <c r="BJ28" s="188"/>
      <c r="BK28" s="188"/>
      <c r="BL28" s="188"/>
    </row>
    <row r="29" spans="1:64" ht="15">
      <c r="A29" s="174" t="s">
        <v>205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15">
      <c r="A30" s="174" t="s">
        <v>206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64" ht="15">
      <c r="A31" s="174" t="s">
        <v>207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88">
        <v>0</v>
      </c>
      <c r="V31" s="188"/>
      <c r="W31" s="188"/>
      <c r="X31" s="188"/>
      <c r="Y31" s="188"/>
      <c r="Z31" s="188"/>
      <c r="AA31" s="188"/>
      <c r="AB31" s="188"/>
      <c r="AC31" s="188">
        <v>0</v>
      </c>
      <c r="AD31" s="188"/>
      <c r="AE31" s="188"/>
      <c r="AF31" s="188"/>
      <c r="AG31" s="188"/>
      <c r="AH31" s="188"/>
      <c r="AI31" s="188"/>
      <c r="AJ31" s="188"/>
      <c r="AK31" s="188">
        <v>100</v>
      </c>
      <c r="AL31" s="188"/>
      <c r="AM31" s="188"/>
      <c r="AN31" s="188"/>
      <c r="AO31" s="188"/>
      <c r="AP31" s="188"/>
      <c r="AQ31" s="188"/>
      <c r="AR31" s="188"/>
      <c r="AS31" s="188"/>
      <c r="AT31" s="188" t="s">
        <v>100</v>
      </c>
      <c r="AU31" s="188"/>
      <c r="AV31" s="188"/>
      <c r="AW31" s="188"/>
      <c r="AX31" s="188"/>
      <c r="AY31" s="188"/>
      <c r="AZ31" s="188"/>
      <c r="BA31" s="188"/>
      <c r="BB31" s="188"/>
      <c r="BC31" s="188"/>
      <c r="BD31" s="188" t="s">
        <v>100</v>
      </c>
      <c r="BE31" s="188"/>
      <c r="BF31" s="188"/>
      <c r="BG31" s="188"/>
      <c r="BH31" s="188"/>
      <c r="BI31" s="188"/>
      <c r="BJ31" s="188"/>
      <c r="BK31" s="188"/>
      <c r="BL31" s="188"/>
    </row>
    <row r="32" spans="1:64" ht="15">
      <c r="A32" s="174" t="s">
        <v>208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</row>
    <row r="33" spans="1:64" ht="15">
      <c r="A33" s="174" t="s">
        <v>209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64" ht="15">
      <c r="A34" s="174" t="s">
        <v>210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  <row r="35" spans="1:64" ht="15">
      <c r="A35" s="174" t="s">
        <v>211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</row>
    <row r="36" spans="1:64" ht="15">
      <c r="A36" s="174" t="s">
        <v>212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88">
        <v>0</v>
      </c>
      <c r="V36" s="188"/>
      <c r="W36" s="188"/>
      <c r="X36" s="188"/>
      <c r="Y36" s="188"/>
      <c r="Z36" s="188"/>
      <c r="AA36" s="188"/>
      <c r="AB36" s="188"/>
      <c r="AC36" s="188">
        <v>0</v>
      </c>
      <c r="AD36" s="188"/>
      <c r="AE36" s="188"/>
      <c r="AF36" s="188"/>
      <c r="AG36" s="188"/>
      <c r="AH36" s="188"/>
      <c r="AI36" s="188"/>
      <c r="AJ36" s="188"/>
      <c r="AK36" s="188">
        <v>100</v>
      </c>
      <c r="AL36" s="188"/>
      <c r="AM36" s="188"/>
      <c r="AN36" s="188"/>
      <c r="AO36" s="188"/>
      <c r="AP36" s="188"/>
      <c r="AQ36" s="188"/>
      <c r="AR36" s="188"/>
      <c r="AS36" s="188"/>
      <c r="AT36" s="188" t="s">
        <v>100</v>
      </c>
      <c r="AU36" s="188"/>
      <c r="AV36" s="188"/>
      <c r="AW36" s="188"/>
      <c r="AX36" s="188"/>
      <c r="AY36" s="188"/>
      <c r="AZ36" s="188"/>
      <c r="BA36" s="188"/>
      <c r="BB36" s="188"/>
      <c r="BC36" s="188"/>
      <c r="BD36" s="188" t="s">
        <v>100</v>
      </c>
      <c r="BE36" s="188"/>
      <c r="BF36" s="188"/>
      <c r="BG36" s="188"/>
      <c r="BH36" s="188"/>
      <c r="BI36" s="188"/>
      <c r="BJ36" s="188"/>
      <c r="BK36" s="188"/>
      <c r="BL36" s="188"/>
    </row>
    <row r="37" spans="1:64" ht="15">
      <c r="A37" s="174" t="s">
        <v>213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</row>
    <row r="38" spans="1:64" ht="15">
      <c r="A38" s="174" t="s">
        <v>206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</row>
    <row r="39" spans="1:64" ht="15">
      <c r="A39" s="174" t="s">
        <v>214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88">
        <v>0</v>
      </c>
      <c r="V39" s="188"/>
      <c r="W39" s="188"/>
      <c r="X39" s="188"/>
      <c r="Y39" s="188"/>
      <c r="Z39" s="188"/>
      <c r="AA39" s="188"/>
      <c r="AB39" s="188"/>
      <c r="AC39" s="188">
        <v>0</v>
      </c>
      <c r="AD39" s="188"/>
      <c r="AE39" s="188"/>
      <c r="AF39" s="188"/>
      <c r="AG39" s="188"/>
      <c r="AH39" s="188"/>
      <c r="AI39" s="188"/>
      <c r="AJ39" s="188"/>
      <c r="AK39" s="188">
        <v>100</v>
      </c>
      <c r="AL39" s="188"/>
      <c r="AM39" s="188"/>
      <c r="AN39" s="188"/>
      <c r="AO39" s="188"/>
      <c r="AP39" s="188"/>
      <c r="AQ39" s="188"/>
      <c r="AR39" s="188"/>
      <c r="AS39" s="188"/>
      <c r="AT39" s="188" t="s">
        <v>100</v>
      </c>
      <c r="AU39" s="188"/>
      <c r="AV39" s="188"/>
      <c r="AW39" s="188"/>
      <c r="AX39" s="188"/>
      <c r="AY39" s="188"/>
      <c r="AZ39" s="188"/>
      <c r="BA39" s="188"/>
      <c r="BB39" s="188"/>
      <c r="BC39" s="188"/>
      <c r="BD39" s="188" t="s">
        <v>100</v>
      </c>
      <c r="BE39" s="188"/>
      <c r="BF39" s="188"/>
      <c r="BG39" s="188"/>
      <c r="BH39" s="188"/>
      <c r="BI39" s="188"/>
      <c r="BJ39" s="188"/>
      <c r="BK39" s="188"/>
      <c r="BL39" s="188"/>
    </row>
    <row r="40" spans="1:64" ht="15">
      <c r="A40" s="174" t="s">
        <v>215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</row>
    <row r="41" spans="1:64" ht="15">
      <c r="A41" s="174" t="s">
        <v>216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</row>
    <row r="42" spans="1:64" ht="15">
      <c r="A42" s="174" t="s">
        <v>217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</row>
    <row r="43" spans="1:64" ht="15">
      <c r="A43" s="174" t="s">
        <v>218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</row>
    <row r="44" spans="1:64" ht="15">
      <c r="A44" s="174" t="s">
        <v>219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88" t="s">
        <v>100</v>
      </c>
      <c r="V44" s="188"/>
      <c r="W44" s="188"/>
      <c r="X44" s="188"/>
      <c r="Y44" s="188"/>
      <c r="Z44" s="188"/>
      <c r="AA44" s="188"/>
      <c r="AB44" s="188"/>
      <c r="AC44" s="188" t="s">
        <v>100</v>
      </c>
      <c r="AD44" s="188"/>
      <c r="AE44" s="188"/>
      <c r="AF44" s="188"/>
      <c r="AG44" s="188"/>
      <c r="AH44" s="188"/>
      <c r="AI44" s="188"/>
      <c r="AJ44" s="188"/>
      <c r="AK44" s="188" t="s">
        <v>100</v>
      </c>
      <c r="AL44" s="188"/>
      <c r="AM44" s="188"/>
      <c r="AN44" s="188"/>
      <c r="AO44" s="188"/>
      <c r="AP44" s="188"/>
      <c r="AQ44" s="188"/>
      <c r="AR44" s="188"/>
      <c r="AS44" s="188"/>
      <c r="AT44" s="188" t="s">
        <v>100</v>
      </c>
      <c r="AU44" s="188"/>
      <c r="AV44" s="188"/>
      <c r="AW44" s="188"/>
      <c r="AX44" s="188"/>
      <c r="AY44" s="188"/>
      <c r="AZ44" s="188"/>
      <c r="BA44" s="188"/>
      <c r="BB44" s="188"/>
      <c r="BC44" s="188"/>
      <c r="BD44" s="188">
        <f>(BD50+BD54)/2</f>
        <v>2</v>
      </c>
      <c r="BE44" s="188"/>
      <c r="BF44" s="188"/>
      <c r="BG44" s="188"/>
      <c r="BH44" s="188"/>
      <c r="BI44" s="188"/>
      <c r="BJ44" s="188"/>
      <c r="BK44" s="188"/>
      <c r="BL44" s="188"/>
    </row>
    <row r="45" spans="1:64" ht="15">
      <c r="A45" s="174" t="s">
        <v>220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</row>
    <row r="46" spans="1:64" ht="15">
      <c r="A46" s="174" t="s">
        <v>221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</row>
    <row r="47" spans="1:64" ht="15">
      <c r="A47" s="174" t="s">
        <v>222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</row>
    <row r="48" spans="1:64" ht="15">
      <c r="A48" s="174" t="s">
        <v>223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</row>
    <row r="49" spans="1:64" ht="15">
      <c r="A49" s="174" t="s">
        <v>116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88"/>
      <c r="BE49" s="188"/>
      <c r="BF49" s="188"/>
      <c r="BG49" s="188"/>
      <c r="BH49" s="188"/>
      <c r="BI49" s="188"/>
      <c r="BJ49" s="188"/>
      <c r="BK49" s="188"/>
      <c r="BL49" s="188"/>
    </row>
    <row r="50" spans="1:64" ht="15">
      <c r="A50" s="174" t="s">
        <v>117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88">
        <v>1</v>
      </c>
      <c r="V50" s="188"/>
      <c r="W50" s="188"/>
      <c r="X50" s="188"/>
      <c r="Y50" s="188"/>
      <c r="Z50" s="188"/>
      <c r="AA50" s="188"/>
      <c r="AB50" s="188"/>
      <c r="AC50" s="188">
        <v>1</v>
      </c>
      <c r="AD50" s="188"/>
      <c r="AE50" s="188"/>
      <c r="AF50" s="188"/>
      <c r="AG50" s="188"/>
      <c r="AH50" s="188"/>
      <c r="AI50" s="188"/>
      <c r="AJ50" s="188"/>
      <c r="AK50" s="188">
        <v>100</v>
      </c>
      <c r="AL50" s="188"/>
      <c r="AM50" s="188"/>
      <c r="AN50" s="188"/>
      <c r="AO50" s="188"/>
      <c r="AP50" s="188"/>
      <c r="AQ50" s="188"/>
      <c r="AR50" s="188"/>
      <c r="AS50" s="188"/>
      <c r="AT50" s="188" t="s">
        <v>180</v>
      </c>
      <c r="AU50" s="188"/>
      <c r="AV50" s="188"/>
      <c r="AW50" s="188"/>
      <c r="AX50" s="188"/>
      <c r="AY50" s="188"/>
      <c r="AZ50" s="188"/>
      <c r="BA50" s="188"/>
      <c r="BB50" s="188"/>
      <c r="BC50" s="188"/>
      <c r="BD50" s="188">
        <v>2</v>
      </c>
      <c r="BE50" s="188"/>
      <c r="BF50" s="188"/>
      <c r="BG50" s="188"/>
      <c r="BH50" s="188"/>
      <c r="BI50" s="188"/>
      <c r="BJ50" s="188"/>
      <c r="BK50" s="188"/>
      <c r="BL50" s="188"/>
    </row>
    <row r="51" spans="1:64" ht="15">
      <c r="A51" s="174" t="s">
        <v>224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</row>
    <row r="52" spans="1:64" ht="15">
      <c r="A52" s="174" t="s">
        <v>225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</row>
    <row r="53" spans="1:64" ht="15">
      <c r="A53" s="174" t="s">
        <v>226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64" ht="15">
      <c r="A54" s="174" t="s">
        <v>119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88">
        <v>0</v>
      </c>
      <c r="V54" s="188"/>
      <c r="W54" s="188"/>
      <c r="X54" s="188"/>
      <c r="Y54" s="188"/>
      <c r="Z54" s="188"/>
      <c r="AA54" s="188"/>
      <c r="AB54" s="188"/>
      <c r="AC54" s="188">
        <v>0</v>
      </c>
      <c r="AD54" s="188"/>
      <c r="AE54" s="188"/>
      <c r="AF54" s="188"/>
      <c r="AG54" s="188"/>
      <c r="AH54" s="188"/>
      <c r="AI54" s="188"/>
      <c r="AJ54" s="188"/>
      <c r="AK54" s="188">
        <v>100</v>
      </c>
      <c r="AL54" s="188"/>
      <c r="AM54" s="188"/>
      <c r="AN54" s="188"/>
      <c r="AO54" s="188"/>
      <c r="AP54" s="188"/>
      <c r="AQ54" s="188"/>
      <c r="AR54" s="188"/>
      <c r="AS54" s="188"/>
      <c r="AT54" s="188" t="s">
        <v>180</v>
      </c>
      <c r="AU54" s="188"/>
      <c r="AV54" s="188"/>
      <c r="AW54" s="188"/>
      <c r="AX54" s="188"/>
      <c r="AY54" s="188"/>
      <c r="AZ54" s="188"/>
      <c r="BA54" s="188"/>
      <c r="BB54" s="188"/>
      <c r="BC54" s="188"/>
      <c r="BD54" s="188">
        <v>2</v>
      </c>
      <c r="BE54" s="188"/>
      <c r="BF54" s="188"/>
      <c r="BG54" s="188"/>
      <c r="BH54" s="188"/>
      <c r="BI54" s="188"/>
      <c r="BJ54" s="188"/>
      <c r="BK54" s="188"/>
      <c r="BL54" s="188"/>
    </row>
    <row r="55" spans="1:64" ht="15">
      <c r="A55" s="187" t="s">
        <v>227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</row>
    <row r="56" spans="1:64" ht="15">
      <c r="A56" s="174" t="s">
        <v>228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</row>
    <row r="57" spans="1:64" ht="15">
      <c r="A57" s="174" t="s">
        <v>229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</row>
    <row r="58" spans="1:64" ht="15">
      <c r="A58" s="174" t="s">
        <v>230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</row>
    <row r="59" spans="1:64" ht="15">
      <c r="A59" s="174" t="s">
        <v>226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</row>
    <row r="60" spans="1:64" ht="15">
      <c r="A60" s="174" t="s">
        <v>231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88">
        <v>0</v>
      </c>
      <c r="V60" s="188"/>
      <c r="W60" s="188"/>
      <c r="X60" s="188"/>
      <c r="Y60" s="188"/>
      <c r="Z60" s="188"/>
      <c r="AA60" s="188"/>
      <c r="AB60" s="188"/>
      <c r="AC60" s="188">
        <v>0</v>
      </c>
      <c r="AD60" s="188"/>
      <c r="AE60" s="188"/>
      <c r="AF60" s="188"/>
      <c r="AG60" s="188"/>
      <c r="AH60" s="188"/>
      <c r="AI60" s="188"/>
      <c r="AJ60" s="188"/>
      <c r="AK60" s="188">
        <v>100</v>
      </c>
      <c r="AL60" s="188"/>
      <c r="AM60" s="188"/>
      <c r="AN60" s="188"/>
      <c r="AO60" s="188"/>
      <c r="AP60" s="188"/>
      <c r="AQ60" s="188"/>
      <c r="AR60" s="188"/>
      <c r="AS60" s="188"/>
      <c r="AT60" s="188" t="s">
        <v>180</v>
      </c>
      <c r="AU60" s="188"/>
      <c r="AV60" s="188"/>
      <c r="AW60" s="188"/>
      <c r="AX60" s="188"/>
      <c r="AY60" s="188"/>
      <c r="AZ60" s="188"/>
      <c r="BA60" s="188"/>
      <c r="BB60" s="188"/>
      <c r="BC60" s="188"/>
      <c r="BD60" s="188">
        <v>2</v>
      </c>
      <c r="BE60" s="188"/>
      <c r="BF60" s="188"/>
      <c r="BG60" s="188"/>
      <c r="BH60" s="188"/>
      <c r="BI60" s="188"/>
      <c r="BJ60" s="188"/>
      <c r="BK60" s="188"/>
      <c r="BL60" s="188"/>
    </row>
    <row r="61" spans="1:64" ht="15">
      <c r="A61" s="174" t="s">
        <v>232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</row>
    <row r="62" spans="1:64" ht="15">
      <c r="A62" s="174" t="s">
        <v>233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</row>
    <row r="63" spans="1:64" ht="15">
      <c r="A63" s="174" t="s">
        <v>234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</row>
    <row r="64" spans="1:64" ht="15">
      <c r="A64" s="174" t="s">
        <v>235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</row>
    <row r="65" spans="1:64" ht="15">
      <c r="A65" s="174" t="s">
        <v>226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</row>
    <row r="66" spans="1:64" ht="15">
      <c r="A66" s="174" t="s">
        <v>236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88">
        <v>1</v>
      </c>
      <c r="V66" s="188"/>
      <c r="W66" s="188"/>
      <c r="X66" s="188"/>
      <c r="Y66" s="188"/>
      <c r="Z66" s="188"/>
      <c r="AA66" s="188"/>
      <c r="AB66" s="188"/>
      <c r="AC66" s="188">
        <v>1</v>
      </c>
      <c r="AD66" s="188"/>
      <c r="AE66" s="188"/>
      <c r="AF66" s="188"/>
      <c r="AG66" s="188"/>
      <c r="AH66" s="188"/>
      <c r="AI66" s="188"/>
      <c r="AJ66" s="188"/>
      <c r="AK66" s="188">
        <v>100</v>
      </c>
      <c r="AL66" s="188"/>
      <c r="AM66" s="188"/>
      <c r="AN66" s="188"/>
      <c r="AO66" s="188"/>
      <c r="AP66" s="188"/>
      <c r="AQ66" s="188"/>
      <c r="AR66" s="188"/>
      <c r="AS66" s="188"/>
      <c r="AT66" s="188" t="s">
        <v>180</v>
      </c>
      <c r="AU66" s="188"/>
      <c r="AV66" s="188"/>
      <c r="AW66" s="188"/>
      <c r="AX66" s="188"/>
      <c r="AY66" s="188"/>
      <c r="AZ66" s="188"/>
      <c r="BA66" s="188"/>
      <c r="BB66" s="188"/>
      <c r="BC66" s="188"/>
      <c r="BD66" s="188">
        <v>2</v>
      </c>
      <c r="BE66" s="188"/>
      <c r="BF66" s="188"/>
      <c r="BG66" s="188"/>
      <c r="BH66" s="188"/>
      <c r="BI66" s="188"/>
      <c r="BJ66" s="188"/>
      <c r="BK66" s="188"/>
      <c r="BL66" s="188"/>
    </row>
    <row r="67" spans="1:64" ht="15">
      <c r="A67" s="174" t="s">
        <v>198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</row>
    <row r="68" spans="1:64" ht="15">
      <c r="A68" s="174" t="s">
        <v>237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</row>
    <row r="69" spans="1:64" ht="15">
      <c r="A69" s="174" t="s">
        <v>238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</row>
    <row r="70" spans="1:64" ht="15">
      <c r="A70" s="187" t="s">
        <v>239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</row>
    <row r="71" spans="1:64" ht="15">
      <c r="A71" s="174" t="s">
        <v>226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</row>
    <row r="72" spans="1:64" ht="15">
      <c r="A72" s="187" t="s">
        <v>240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88">
        <v>1</v>
      </c>
      <c r="V72" s="188"/>
      <c r="W72" s="188"/>
      <c r="X72" s="188"/>
      <c r="Y72" s="188"/>
      <c r="Z72" s="188"/>
      <c r="AA72" s="188"/>
      <c r="AB72" s="188"/>
      <c r="AC72" s="188">
        <v>1</v>
      </c>
      <c r="AD72" s="188"/>
      <c r="AE72" s="188"/>
      <c r="AF72" s="188"/>
      <c r="AG72" s="188"/>
      <c r="AH72" s="188"/>
      <c r="AI72" s="188"/>
      <c r="AJ72" s="188"/>
      <c r="AK72" s="188">
        <v>100</v>
      </c>
      <c r="AL72" s="188"/>
      <c r="AM72" s="188"/>
      <c r="AN72" s="188"/>
      <c r="AO72" s="188"/>
      <c r="AP72" s="188"/>
      <c r="AQ72" s="188"/>
      <c r="AR72" s="188"/>
      <c r="AS72" s="188"/>
      <c r="AT72" s="188" t="s">
        <v>180</v>
      </c>
      <c r="AU72" s="188"/>
      <c r="AV72" s="188"/>
      <c r="AW72" s="188"/>
      <c r="AX72" s="188"/>
      <c r="AY72" s="188"/>
      <c r="AZ72" s="188"/>
      <c r="BA72" s="188"/>
      <c r="BB72" s="188"/>
      <c r="BC72" s="188"/>
      <c r="BD72" s="188">
        <v>2</v>
      </c>
      <c r="BE72" s="188"/>
      <c r="BF72" s="188"/>
      <c r="BG72" s="188"/>
      <c r="BH72" s="188"/>
      <c r="BI72" s="188"/>
      <c r="BJ72" s="188"/>
      <c r="BK72" s="188"/>
      <c r="BL72" s="188"/>
    </row>
    <row r="73" spans="1:64" ht="15">
      <c r="A73" s="187" t="s">
        <v>241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</row>
    <row r="74" spans="1:64" ht="15">
      <c r="A74" s="174" t="s">
        <v>242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</row>
    <row r="75" spans="1:64" ht="15">
      <c r="A75" s="174" t="s">
        <v>243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</row>
    <row r="76" spans="1:64" ht="15">
      <c r="A76" s="187" t="s">
        <v>244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</row>
    <row r="77" spans="1:64" ht="15">
      <c r="A77" s="187" t="s">
        <v>245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</row>
    <row r="78" spans="1:64" ht="15">
      <c r="A78" s="187" t="s">
        <v>246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</row>
    <row r="79" spans="1:64" ht="15">
      <c r="A79" s="174" t="s">
        <v>226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</row>
    <row r="80" spans="1:64" ht="15">
      <c r="A80" s="174" t="s">
        <v>247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 t="s">
        <v>32</v>
      </c>
      <c r="AU80" s="188"/>
      <c r="AV80" s="188"/>
      <c r="AW80" s="188"/>
      <c r="AX80" s="188"/>
      <c r="AY80" s="188"/>
      <c r="AZ80" s="188"/>
      <c r="BA80" s="188"/>
      <c r="BB80" s="188"/>
      <c r="BC80" s="188"/>
      <c r="BD80" s="188">
        <v>2</v>
      </c>
      <c r="BE80" s="188"/>
      <c r="BF80" s="188"/>
      <c r="BG80" s="188"/>
      <c r="BH80" s="188"/>
      <c r="BI80" s="188"/>
      <c r="BJ80" s="188"/>
      <c r="BK80" s="188"/>
      <c r="BL80" s="188"/>
    </row>
    <row r="81" spans="1:64" ht="15">
      <c r="A81" s="174" t="s">
        <v>248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</row>
    <row r="82" spans="1:64" ht="15">
      <c r="A82" s="174" t="s">
        <v>249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</row>
    <row r="83" spans="1:64" ht="15">
      <c r="A83" s="174" t="s">
        <v>250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</row>
    <row r="84" spans="1:64" ht="15">
      <c r="A84" s="174" t="s">
        <v>251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</row>
    <row r="85" spans="1:64" ht="15">
      <c r="A85" s="174" t="s">
        <v>252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88">
        <v>0</v>
      </c>
      <c r="V85" s="188"/>
      <c r="W85" s="188"/>
      <c r="X85" s="188"/>
      <c r="Y85" s="188"/>
      <c r="Z85" s="188"/>
      <c r="AA85" s="188"/>
      <c r="AB85" s="188"/>
      <c r="AC85" s="188">
        <v>0</v>
      </c>
      <c r="AD85" s="188"/>
      <c r="AE85" s="188"/>
      <c r="AF85" s="188"/>
      <c r="AG85" s="188"/>
      <c r="AH85" s="188"/>
      <c r="AI85" s="188"/>
      <c r="AJ85" s="188"/>
      <c r="AK85" s="188">
        <v>100</v>
      </c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>
        <v>2</v>
      </c>
      <c r="BE85" s="188"/>
      <c r="BF85" s="188"/>
      <c r="BG85" s="188"/>
      <c r="BH85" s="188"/>
      <c r="BI85" s="188"/>
      <c r="BJ85" s="188"/>
      <c r="BK85" s="188"/>
      <c r="BL85" s="188"/>
    </row>
    <row r="86" spans="1:64" ht="15">
      <c r="A86" s="174" t="s">
        <v>253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</row>
    <row r="87" spans="1:64" ht="15">
      <c r="A87" s="174" t="s">
        <v>254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</row>
    <row r="88" spans="1:64" ht="15">
      <c r="A88" s="174" t="s">
        <v>255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</row>
    <row r="89" spans="1:64" ht="15">
      <c r="A89" s="174" t="s">
        <v>256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</row>
    <row r="90" spans="1:64" ht="15">
      <c r="A90" s="174" t="s">
        <v>257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</row>
    <row r="91" spans="1:64" ht="15">
      <c r="A91" s="174" t="s">
        <v>258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</row>
    <row r="92" spans="1:64" ht="15">
      <c r="A92" s="174" t="s">
        <v>259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</row>
    <row r="93" spans="1:64" ht="15">
      <c r="A93" s="174" t="s">
        <v>260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88" t="s">
        <v>100</v>
      </c>
      <c r="V93" s="188"/>
      <c r="W93" s="188"/>
      <c r="X93" s="188"/>
      <c r="Y93" s="188"/>
      <c r="Z93" s="188"/>
      <c r="AA93" s="188"/>
      <c r="AB93" s="188"/>
      <c r="AC93" s="188" t="s">
        <v>100</v>
      </c>
      <c r="AD93" s="188"/>
      <c r="AE93" s="188"/>
      <c r="AF93" s="188"/>
      <c r="AG93" s="188"/>
      <c r="AH93" s="188"/>
      <c r="AI93" s="188"/>
      <c r="AJ93" s="188"/>
      <c r="AK93" s="188" t="s">
        <v>100</v>
      </c>
      <c r="AL93" s="188"/>
      <c r="AM93" s="188"/>
      <c r="AN93" s="188"/>
      <c r="AO93" s="188"/>
      <c r="AP93" s="188"/>
      <c r="AQ93" s="188"/>
      <c r="AR93" s="188"/>
      <c r="AS93" s="188"/>
      <c r="AT93" s="188" t="s">
        <v>100</v>
      </c>
      <c r="AU93" s="188"/>
      <c r="AV93" s="188"/>
      <c r="AW93" s="188"/>
      <c r="AX93" s="188"/>
      <c r="AY93" s="188"/>
      <c r="AZ93" s="188"/>
      <c r="BA93" s="188"/>
      <c r="BB93" s="188"/>
      <c r="BC93" s="188"/>
      <c r="BD93" s="188">
        <v>2</v>
      </c>
      <c r="BE93" s="188"/>
      <c r="BF93" s="188"/>
      <c r="BG93" s="188"/>
      <c r="BH93" s="188"/>
      <c r="BI93" s="188"/>
      <c r="BJ93" s="188"/>
      <c r="BK93" s="188"/>
      <c r="BL93" s="188"/>
    </row>
    <row r="94" spans="1:64" ht="15">
      <c r="A94" s="174" t="s">
        <v>261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</row>
    <row r="95" spans="1:64" ht="15">
      <c r="A95" s="174" t="s">
        <v>262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</row>
    <row r="96" spans="1:64" ht="15">
      <c r="A96" s="174" t="s">
        <v>263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</row>
    <row r="97" spans="1:64" ht="15">
      <c r="A97" s="174" t="s">
        <v>264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</row>
    <row r="98" spans="1:64" ht="15">
      <c r="A98" s="174" t="s">
        <v>116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88"/>
      <c r="BE98" s="188"/>
      <c r="BF98" s="188"/>
      <c r="BG98" s="188"/>
      <c r="BH98" s="188"/>
      <c r="BI98" s="188"/>
      <c r="BJ98" s="188"/>
      <c r="BK98" s="188"/>
      <c r="BL98" s="188"/>
    </row>
    <row r="99" spans="1:64" ht="15">
      <c r="A99" s="174" t="s">
        <v>58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88">
        <v>0</v>
      </c>
      <c r="V99" s="188"/>
      <c r="W99" s="188"/>
      <c r="X99" s="188"/>
      <c r="Y99" s="188"/>
      <c r="Z99" s="188"/>
      <c r="AA99" s="188"/>
      <c r="AB99" s="188"/>
      <c r="AC99" s="188">
        <v>0</v>
      </c>
      <c r="AD99" s="188"/>
      <c r="AE99" s="188"/>
      <c r="AF99" s="188"/>
      <c r="AG99" s="188"/>
      <c r="AH99" s="188"/>
      <c r="AI99" s="188"/>
      <c r="AJ99" s="188"/>
      <c r="AK99" s="188">
        <v>100</v>
      </c>
      <c r="AL99" s="188"/>
      <c r="AM99" s="188"/>
      <c r="AN99" s="188"/>
      <c r="AO99" s="188"/>
      <c r="AP99" s="188"/>
      <c r="AQ99" s="188"/>
      <c r="AR99" s="188"/>
      <c r="AS99" s="188"/>
      <c r="AT99" s="188" t="s">
        <v>32</v>
      </c>
      <c r="AU99" s="188"/>
      <c r="AV99" s="188"/>
      <c r="AW99" s="188"/>
      <c r="AX99" s="188"/>
      <c r="AY99" s="188"/>
      <c r="AZ99" s="188"/>
      <c r="BA99" s="188"/>
      <c r="BB99" s="188"/>
      <c r="BC99" s="188"/>
      <c r="BD99" s="188">
        <v>2</v>
      </c>
      <c r="BE99" s="188"/>
      <c r="BF99" s="188"/>
      <c r="BG99" s="188"/>
      <c r="BH99" s="188"/>
      <c r="BI99" s="188"/>
      <c r="BJ99" s="188"/>
      <c r="BK99" s="188"/>
      <c r="BL99" s="188"/>
    </row>
    <row r="100" spans="1:64" ht="15">
      <c r="A100" s="174" t="s">
        <v>253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</row>
    <row r="101" spans="1:64" ht="15">
      <c r="A101" s="174" t="s">
        <v>265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</row>
    <row r="102" spans="1:64" ht="15">
      <c r="A102" s="174" t="s">
        <v>266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</row>
    <row r="103" spans="1:64" ht="15">
      <c r="A103" s="174" t="s">
        <v>267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</row>
    <row r="104" spans="1:64" ht="15">
      <c r="A104" s="174" t="s">
        <v>268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</row>
    <row r="105" spans="1:64" ht="15">
      <c r="A105" s="174" t="s">
        <v>269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</row>
    <row r="106" spans="1:64" ht="15">
      <c r="A106" s="174" t="s">
        <v>270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88">
        <v>0</v>
      </c>
      <c r="V106" s="188"/>
      <c r="W106" s="188"/>
      <c r="X106" s="188"/>
      <c r="Y106" s="188"/>
      <c r="Z106" s="188"/>
      <c r="AA106" s="188"/>
      <c r="AB106" s="188"/>
      <c r="AC106" s="188">
        <v>0</v>
      </c>
      <c r="AD106" s="188"/>
      <c r="AE106" s="188"/>
      <c r="AF106" s="188"/>
      <c r="AG106" s="188"/>
      <c r="AH106" s="188"/>
      <c r="AI106" s="188"/>
      <c r="AJ106" s="188"/>
      <c r="AK106" s="188">
        <v>100</v>
      </c>
      <c r="AL106" s="188"/>
      <c r="AM106" s="188"/>
      <c r="AN106" s="188"/>
      <c r="AO106" s="188"/>
      <c r="AP106" s="188"/>
      <c r="AQ106" s="188"/>
      <c r="AR106" s="188"/>
      <c r="AS106" s="188"/>
      <c r="AT106" s="188" t="s">
        <v>32</v>
      </c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>
        <v>2</v>
      </c>
      <c r="BE106" s="188"/>
      <c r="BF106" s="188"/>
      <c r="BG106" s="188"/>
      <c r="BH106" s="188"/>
      <c r="BI106" s="188"/>
      <c r="BJ106" s="188"/>
      <c r="BK106" s="188"/>
      <c r="BL106" s="188"/>
    </row>
    <row r="107" spans="1:64" ht="15">
      <c r="A107" s="174" t="s">
        <v>271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</row>
    <row r="108" spans="1:64" ht="15">
      <c r="A108" s="174" t="s">
        <v>272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</row>
    <row r="109" spans="1:64" ht="15">
      <c r="A109" s="174" t="s">
        <v>273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</row>
    <row r="110" spans="1:64" ht="15">
      <c r="A110" s="174" t="s">
        <v>274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</row>
    <row r="111" spans="1:64" ht="15">
      <c r="A111" s="174" t="s">
        <v>275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</row>
    <row r="112" spans="1:64" ht="15">
      <c r="A112" s="174" t="s">
        <v>276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</row>
    <row r="113" spans="1:64" ht="15">
      <c r="A113" s="174" t="s">
        <v>277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</row>
    <row r="114" spans="1:64" ht="15">
      <c r="A114" s="174" t="s">
        <v>269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</row>
    <row r="115" spans="1:64" ht="15">
      <c r="A115" s="174" t="s">
        <v>278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88" t="s">
        <v>100</v>
      </c>
      <c r="V115" s="188"/>
      <c r="W115" s="188"/>
      <c r="X115" s="188"/>
      <c r="Y115" s="188"/>
      <c r="Z115" s="188"/>
      <c r="AA115" s="188"/>
      <c r="AB115" s="188"/>
      <c r="AC115" s="188" t="s">
        <v>100</v>
      </c>
      <c r="AD115" s="188"/>
      <c r="AE115" s="188"/>
      <c r="AF115" s="188"/>
      <c r="AG115" s="188"/>
      <c r="AH115" s="188"/>
      <c r="AI115" s="188"/>
      <c r="AJ115" s="188"/>
      <c r="AK115" s="188" t="s">
        <v>100</v>
      </c>
      <c r="AL115" s="188"/>
      <c r="AM115" s="188"/>
      <c r="AN115" s="188"/>
      <c r="AO115" s="188"/>
      <c r="AP115" s="188"/>
      <c r="AQ115" s="188"/>
      <c r="AR115" s="188"/>
      <c r="AS115" s="188"/>
      <c r="AT115" s="188" t="s">
        <v>100</v>
      </c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90">
        <f>(BD8+BD44+BD66+BD72+BD80+BD93)/6</f>
        <v>1.8333333333333333</v>
      </c>
      <c r="BE115" s="190"/>
      <c r="BF115" s="190"/>
      <c r="BG115" s="190"/>
      <c r="BH115" s="190"/>
      <c r="BI115" s="190"/>
      <c r="BJ115" s="190"/>
      <c r="BK115" s="190"/>
      <c r="BL115" s="190"/>
    </row>
    <row r="116" spans="1:64" ht="15">
      <c r="A116" s="174" t="s">
        <v>279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90"/>
      <c r="BE116" s="190"/>
      <c r="BF116" s="190"/>
      <c r="BG116" s="190"/>
      <c r="BH116" s="190"/>
      <c r="BI116" s="190"/>
      <c r="BJ116" s="190"/>
      <c r="BK116" s="190"/>
      <c r="BL116" s="190"/>
    </row>
    <row r="117" ht="8.25" customHeight="1"/>
    <row r="118" spans="1:128" ht="15.75" customHeight="1">
      <c r="A118" s="191" t="s">
        <v>499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86" t="s">
        <v>500</v>
      </c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</sheetData>
  <sheetProtection/>
  <mergeCells count="243">
    <mergeCell ref="AC115:AJ116"/>
    <mergeCell ref="AK115:AS116"/>
    <mergeCell ref="AT115:BC116"/>
    <mergeCell ref="BD115:BL116"/>
    <mergeCell ref="A118:BL118"/>
    <mergeCell ref="A116:T116"/>
    <mergeCell ref="A111:T111"/>
    <mergeCell ref="A112:T112"/>
    <mergeCell ref="A113:T113"/>
    <mergeCell ref="A114:T114"/>
    <mergeCell ref="A115:T115"/>
    <mergeCell ref="U115:AB116"/>
    <mergeCell ref="A106:T106"/>
    <mergeCell ref="U106:AB114"/>
    <mergeCell ref="AC106:AJ114"/>
    <mergeCell ref="AK106:AS114"/>
    <mergeCell ref="AT106:BC114"/>
    <mergeCell ref="BD106:BL114"/>
    <mergeCell ref="A107:T107"/>
    <mergeCell ref="A108:T108"/>
    <mergeCell ref="A109:T109"/>
    <mergeCell ref="A110:T110"/>
    <mergeCell ref="BD99:BL105"/>
    <mergeCell ref="A100:T100"/>
    <mergeCell ref="A101:T101"/>
    <mergeCell ref="A102:T102"/>
    <mergeCell ref="A103:T103"/>
    <mergeCell ref="A104:T104"/>
    <mergeCell ref="A105:T105"/>
    <mergeCell ref="U98:AB98"/>
    <mergeCell ref="AC98:AJ98"/>
    <mergeCell ref="AK98:AS98"/>
    <mergeCell ref="AT98:BC98"/>
    <mergeCell ref="BD98:BL98"/>
    <mergeCell ref="A99:T99"/>
    <mergeCell ref="U99:AB105"/>
    <mergeCell ref="AC99:AJ105"/>
    <mergeCell ref="AK99:AS105"/>
    <mergeCell ref="AT99:BC105"/>
    <mergeCell ref="AT93:BC97"/>
    <mergeCell ref="BD93:BL97"/>
    <mergeCell ref="A94:T94"/>
    <mergeCell ref="A95:T95"/>
    <mergeCell ref="A96:T96"/>
    <mergeCell ref="A97:T97"/>
    <mergeCell ref="A93:T93"/>
    <mergeCell ref="U93:AB97"/>
    <mergeCell ref="AC93:AJ97"/>
    <mergeCell ref="AK93:AS97"/>
    <mergeCell ref="U85:AB92"/>
    <mergeCell ref="AC85:AJ92"/>
    <mergeCell ref="AK85:AS92"/>
    <mergeCell ref="AT85:BC92"/>
    <mergeCell ref="BD85:BL92"/>
    <mergeCell ref="A86:T86"/>
    <mergeCell ref="A87:T87"/>
    <mergeCell ref="A88:T88"/>
    <mergeCell ref="A89:T89"/>
    <mergeCell ref="A90:T90"/>
    <mergeCell ref="A91:T91"/>
    <mergeCell ref="A92:T92"/>
    <mergeCell ref="AC80:AJ84"/>
    <mergeCell ref="AK80:AS84"/>
    <mergeCell ref="AT80:BC84"/>
    <mergeCell ref="BD80:BL84"/>
    <mergeCell ref="A81:T81"/>
    <mergeCell ref="A82:T82"/>
    <mergeCell ref="A83:T83"/>
    <mergeCell ref="A84:T84"/>
    <mergeCell ref="AC72:AJ79"/>
    <mergeCell ref="AK72:AS79"/>
    <mergeCell ref="AT72:BC79"/>
    <mergeCell ref="BD72:BL79"/>
    <mergeCell ref="A73:T73"/>
    <mergeCell ref="A74:T74"/>
    <mergeCell ref="A75:T75"/>
    <mergeCell ref="A76:T76"/>
    <mergeCell ref="A77:T77"/>
    <mergeCell ref="A66:T66"/>
    <mergeCell ref="U66:AB71"/>
    <mergeCell ref="AC66:AJ71"/>
    <mergeCell ref="AK66:AS71"/>
    <mergeCell ref="AT66:BC71"/>
    <mergeCell ref="BD66:BL71"/>
    <mergeCell ref="A67:T67"/>
    <mergeCell ref="A68:T68"/>
    <mergeCell ref="A69:T69"/>
    <mergeCell ref="A70:T7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65:T65"/>
    <mergeCell ref="A54:T54"/>
    <mergeCell ref="U54:AB59"/>
    <mergeCell ref="AC54:AJ59"/>
    <mergeCell ref="AK54:AS59"/>
    <mergeCell ref="AT54:BC59"/>
    <mergeCell ref="BD54:BL59"/>
    <mergeCell ref="A55:T55"/>
    <mergeCell ref="A56:T56"/>
    <mergeCell ref="A57:T57"/>
    <mergeCell ref="A58:T58"/>
    <mergeCell ref="BD49:BL49"/>
    <mergeCell ref="A50:T50"/>
    <mergeCell ref="U50:AB53"/>
    <mergeCell ref="AC50:AJ53"/>
    <mergeCell ref="AK50:AS53"/>
    <mergeCell ref="AT50:BC53"/>
    <mergeCell ref="BD50:BL53"/>
    <mergeCell ref="A51:T51"/>
    <mergeCell ref="A52:T52"/>
    <mergeCell ref="A53:T53"/>
    <mergeCell ref="BD44:BL48"/>
    <mergeCell ref="A45:T45"/>
    <mergeCell ref="A46:T46"/>
    <mergeCell ref="A47:T47"/>
    <mergeCell ref="A48:T48"/>
    <mergeCell ref="A49:T49"/>
    <mergeCell ref="U49:AB49"/>
    <mergeCell ref="AC49:AJ49"/>
    <mergeCell ref="AK49:AS49"/>
    <mergeCell ref="AT49:BC49"/>
    <mergeCell ref="BD39:BL43"/>
    <mergeCell ref="A40:T40"/>
    <mergeCell ref="A41:T41"/>
    <mergeCell ref="A42:T42"/>
    <mergeCell ref="A43:T43"/>
    <mergeCell ref="A44:T44"/>
    <mergeCell ref="U44:AB48"/>
    <mergeCell ref="AC44:AJ48"/>
    <mergeCell ref="AK44:AS48"/>
    <mergeCell ref="AT44:BC48"/>
    <mergeCell ref="AK36:AS38"/>
    <mergeCell ref="AT36:BC38"/>
    <mergeCell ref="BD36:BL38"/>
    <mergeCell ref="A37:T37"/>
    <mergeCell ref="A38:T38"/>
    <mergeCell ref="A39:T39"/>
    <mergeCell ref="U39:AB43"/>
    <mergeCell ref="AC39:AJ43"/>
    <mergeCell ref="AK39:AS43"/>
    <mergeCell ref="AT39:BC43"/>
    <mergeCell ref="A33:T33"/>
    <mergeCell ref="A34:T34"/>
    <mergeCell ref="A35:T35"/>
    <mergeCell ref="A36:T36"/>
    <mergeCell ref="U36:AB38"/>
    <mergeCell ref="AC36:AJ38"/>
    <mergeCell ref="BD28:BL30"/>
    <mergeCell ref="A29:T29"/>
    <mergeCell ref="A30:T30"/>
    <mergeCell ref="A31:T31"/>
    <mergeCell ref="U31:AB35"/>
    <mergeCell ref="AC31:AJ35"/>
    <mergeCell ref="AK31:AS35"/>
    <mergeCell ref="AT31:BC35"/>
    <mergeCell ref="BD31:BL35"/>
    <mergeCell ref="A32:T32"/>
    <mergeCell ref="U27:AB27"/>
    <mergeCell ref="AC27:AJ27"/>
    <mergeCell ref="AK27:AS27"/>
    <mergeCell ref="AT27:BC27"/>
    <mergeCell ref="BD27:BL27"/>
    <mergeCell ref="A28:T28"/>
    <mergeCell ref="U28:AB30"/>
    <mergeCell ref="AC28:AJ30"/>
    <mergeCell ref="AK28:AS30"/>
    <mergeCell ref="AT28:BC30"/>
    <mergeCell ref="U20:AB26"/>
    <mergeCell ref="AC20:AJ26"/>
    <mergeCell ref="AK20:AS26"/>
    <mergeCell ref="AT20:BC26"/>
    <mergeCell ref="BD20:BL26"/>
    <mergeCell ref="A21:T21"/>
    <mergeCell ref="A22:T22"/>
    <mergeCell ref="A23:T23"/>
    <mergeCell ref="A24:T24"/>
    <mergeCell ref="A25:T25"/>
    <mergeCell ref="BD14:BL19"/>
    <mergeCell ref="A15:T15"/>
    <mergeCell ref="A16:T16"/>
    <mergeCell ref="A17:T17"/>
    <mergeCell ref="A18:T18"/>
    <mergeCell ref="A19:T19"/>
    <mergeCell ref="U13:AB13"/>
    <mergeCell ref="AC13:AJ13"/>
    <mergeCell ref="AK13:AS13"/>
    <mergeCell ref="AT13:BC13"/>
    <mergeCell ref="BD13:BL13"/>
    <mergeCell ref="A14:T14"/>
    <mergeCell ref="U14:AB19"/>
    <mergeCell ref="AC14:AJ19"/>
    <mergeCell ref="AK14:AS19"/>
    <mergeCell ref="AT14:BC19"/>
    <mergeCell ref="A8:T8"/>
    <mergeCell ref="U8:AB12"/>
    <mergeCell ref="AC8:AJ12"/>
    <mergeCell ref="AK8:AS12"/>
    <mergeCell ref="AT8:BC12"/>
    <mergeCell ref="BD8:BL12"/>
    <mergeCell ref="A9:T9"/>
    <mergeCell ref="A10:T10"/>
    <mergeCell ref="A11:T11"/>
    <mergeCell ref="A12:T12"/>
    <mergeCell ref="A7:T7"/>
    <mergeCell ref="U7:AB7"/>
    <mergeCell ref="AC7:AJ7"/>
    <mergeCell ref="AK7:AS7"/>
    <mergeCell ref="AT7:BC7"/>
    <mergeCell ref="BD7:BL7"/>
    <mergeCell ref="AC6:AJ6"/>
    <mergeCell ref="AK4:AS6"/>
    <mergeCell ref="AT4:BC6"/>
    <mergeCell ref="BD4:BL6"/>
    <mergeCell ref="U4:AJ4"/>
    <mergeCell ref="U5:AB5"/>
    <mergeCell ref="AC5:AJ5"/>
    <mergeCell ref="A4:T6"/>
    <mergeCell ref="AY119:BL119"/>
    <mergeCell ref="A98:T98"/>
    <mergeCell ref="A72:T72"/>
    <mergeCell ref="A78:T78"/>
    <mergeCell ref="A71:T71"/>
    <mergeCell ref="A79:T79"/>
    <mergeCell ref="U72:AB79"/>
    <mergeCell ref="A80:T80"/>
    <mergeCell ref="U80:AB84"/>
    <mergeCell ref="A85:T85"/>
    <mergeCell ref="A1:BL1"/>
    <mergeCell ref="A60:T60"/>
    <mergeCell ref="A59:T59"/>
    <mergeCell ref="A27:T27"/>
    <mergeCell ref="A20:T20"/>
    <mergeCell ref="A26:T26"/>
    <mergeCell ref="A13:T13"/>
    <mergeCell ref="A2:BL2"/>
    <mergeCell ref="U6:AB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7" r:id="rId1"/>
  <rowBreaks count="1" manualBreakCount="1">
    <brk id="59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79"/>
  <sheetViews>
    <sheetView view="pageBreakPreview" zoomScale="175" zoomScaleSheetLayoutView="175" zoomScalePageLayoutView="0" workbookViewId="0" topLeftCell="A13">
      <selection activeCell="A4" sqref="A4:T6"/>
    </sheetView>
  </sheetViews>
  <sheetFormatPr defaultColWidth="9.140625" defaultRowHeight="15"/>
  <cols>
    <col min="1" max="19" width="1.421875" style="42" customWidth="1"/>
    <col min="20" max="20" width="3.28125" style="42" customWidth="1"/>
    <col min="21" max="64" width="1.421875" style="42" customWidth="1"/>
  </cols>
  <sheetData>
    <row r="1" spans="1:64" ht="15">
      <c r="A1" s="167" t="s">
        <v>280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</row>
    <row r="2" spans="1:64" ht="15">
      <c r="A2" s="167" t="s">
        <v>503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ht="9.75" customHeight="1"/>
    <row r="4" spans="1:64" ht="15">
      <c r="A4" s="192" t="s">
        <v>572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76" t="s">
        <v>27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88" t="s">
        <v>182</v>
      </c>
      <c r="AL4" s="188"/>
      <c r="AM4" s="188"/>
      <c r="AN4" s="188"/>
      <c r="AO4" s="188"/>
      <c r="AP4" s="188"/>
      <c r="AQ4" s="188"/>
      <c r="AR4" s="188"/>
      <c r="AS4" s="188"/>
      <c r="AT4" s="188" t="s">
        <v>183</v>
      </c>
      <c r="AU4" s="188"/>
      <c r="AV4" s="188"/>
      <c r="AW4" s="188"/>
      <c r="AX4" s="188"/>
      <c r="AY4" s="188"/>
      <c r="AZ4" s="188"/>
      <c r="BA4" s="188"/>
      <c r="BB4" s="188"/>
      <c r="BC4" s="188"/>
      <c r="BD4" s="189" t="s">
        <v>174</v>
      </c>
      <c r="BE4" s="189"/>
      <c r="BF4" s="189"/>
      <c r="BG4" s="189"/>
      <c r="BH4" s="189"/>
      <c r="BI4" s="189"/>
      <c r="BJ4" s="189"/>
      <c r="BK4" s="189"/>
      <c r="BL4" s="189"/>
    </row>
    <row r="5" spans="1:64" ht="1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76" t="s">
        <v>184</v>
      </c>
      <c r="V5" s="176"/>
      <c r="W5" s="176"/>
      <c r="X5" s="176"/>
      <c r="Y5" s="176"/>
      <c r="Z5" s="176"/>
      <c r="AA5" s="176"/>
      <c r="AB5" s="176"/>
      <c r="AC5" s="176" t="s">
        <v>185</v>
      </c>
      <c r="AD5" s="176"/>
      <c r="AE5" s="176"/>
      <c r="AF5" s="176"/>
      <c r="AG5" s="176"/>
      <c r="AH5" s="176"/>
      <c r="AI5" s="176"/>
      <c r="AJ5" s="176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76" t="s">
        <v>186</v>
      </c>
      <c r="V6" s="176"/>
      <c r="W6" s="176"/>
      <c r="X6" s="176"/>
      <c r="Y6" s="176"/>
      <c r="Z6" s="176"/>
      <c r="AA6" s="176"/>
      <c r="AB6" s="176"/>
      <c r="AC6" s="176" t="s">
        <v>187</v>
      </c>
      <c r="AD6" s="176"/>
      <c r="AE6" s="176"/>
      <c r="AF6" s="176"/>
      <c r="AG6" s="176"/>
      <c r="AH6" s="176"/>
      <c r="AI6" s="176"/>
      <c r="AJ6" s="176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13.5" customHeight="1">
      <c r="A7" s="176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>
        <v>2</v>
      </c>
      <c r="V7" s="176"/>
      <c r="W7" s="176"/>
      <c r="X7" s="176"/>
      <c r="Y7" s="176"/>
      <c r="Z7" s="176"/>
      <c r="AA7" s="176"/>
      <c r="AB7" s="176"/>
      <c r="AC7" s="176">
        <v>3</v>
      </c>
      <c r="AD7" s="176"/>
      <c r="AE7" s="176"/>
      <c r="AF7" s="176"/>
      <c r="AG7" s="176"/>
      <c r="AH7" s="176"/>
      <c r="AI7" s="176"/>
      <c r="AJ7" s="176"/>
      <c r="AK7" s="176">
        <v>4</v>
      </c>
      <c r="AL7" s="176"/>
      <c r="AM7" s="176"/>
      <c r="AN7" s="176"/>
      <c r="AO7" s="176"/>
      <c r="AP7" s="176"/>
      <c r="AQ7" s="176"/>
      <c r="AR7" s="176"/>
      <c r="AS7" s="176"/>
      <c r="AT7" s="176">
        <v>5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>
        <v>6</v>
      </c>
      <c r="BE7" s="176"/>
      <c r="BF7" s="176"/>
      <c r="BG7" s="176"/>
      <c r="BH7" s="176"/>
      <c r="BI7" s="176"/>
      <c r="BJ7" s="176"/>
      <c r="BK7" s="176"/>
      <c r="BL7" s="176"/>
    </row>
    <row r="8" spans="1:64" ht="42" customHeight="1">
      <c r="A8" s="193" t="s">
        <v>466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88" t="s">
        <v>100</v>
      </c>
      <c r="V8" s="188"/>
      <c r="W8" s="188"/>
      <c r="X8" s="188"/>
      <c r="Y8" s="188"/>
      <c r="Z8" s="188"/>
      <c r="AA8" s="188"/>
      <c r="AB8" s="188"/>
      <c r="AC8" s="188" t="s">
        <v>100</v>
      </c>
      <c r="AD8" s="188"/>
      <c r="AE8" s="188"/>
      <c r="AF8" s="188"/>
      <c r="AG8" s="188"/>
      <c r="AH8" s="188"/>
      <c r="AI8" s="188"/>
      <c r="AJ8" s="188"/>
      <c r="AK8" s="188" t="s">
        <v>100</v>
      </c>
      <c r="AL8" s="188"/>
      <c r="AM8" s="188"/>
      <c r="AN8" s="188"/>
      <c r="AO8" s="188"/>
      <c r="AP8" s="188"/>
      <c r="AQ8" s="188"/>
      <c r="AR8" s="188"/>
      <c r="AS8" s="188"/>
      <c r="AT8" s="188" t="s">
        <v>100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90">
        <f>(BD10+BD11+BD22)/3</f>
        <v>0.6666666666666666</v>
      </c>
      <c r="BE8" s="190"/>
      <c r="BF8" s="190"/>
      <c r="BG8" s="190"/>
      <c r="BH8" s="190"/>
      <c r="BI8" s="190"/>
      <c r="BJ8" s="190"/>
      <c r="BK8" s="190"/>
      <c r="BL8" s="190"/>
    </row>
    <row r="9" spans="1:64" ht="15">
      <c r="A9" s="174" t="s">
        <v>116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ht="78" customHeight="1">
      <c r="A10" s="193" t="s">
        <v>498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88">
        <v>0</v>
      </c>
      <c r="V10" s="188"/>
      <c r="W10" s="188"/>
      <c r="X10" s="188"/>
      <c r="Y10" s="188"/>
      <c r="Z10" s="188"/>
      <c r="AA10" s="188"/>
      <c r="AB10" s="188"/>
      <c r="AC10" s="188">
        <v>10</v>
      </c>
      <c r="AD10" s="188"/>
      <c r="AE10" s="188"/>
      <c r="AF10" s="188"/>
      <c r="AG10" s="188"/>
      <c r="AH10" s="188"/>
      <c r="AI10" s="188"/>
      <c r="AJ10" s="188"/>
      <c r="AK10" s="188">
        <f>U10/AC10*100</f>
        <v>0</v>
      </c>
      <c r="AL10" s="188"/>
      <c r="AM10" s="188"/>
      <c r="AN10" s="188"/>
      <c r="AO10" s="188"/>
      <c r="AP10" s="188"/>
      <c r="AQ10" s="188"/>
      <c r="AR10" s="188"/>
      <c r="AS10" s="188"/>
      <c r="AT10" s="188" t="s">
        <v>32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>
        <v>1</v>
      </c>
      <c r="BE10" s="188"/>
      <c r="BF10" s="188"/>
      <c r="BG10" s="188"/>
      <c r="BH10" s="188"/>
      <c r="BI10" s="188"/>
      <c r="BJ10" s="188"/>
      <c r="BK10" s="188"/>
      <c r="BL10" s="188"/>
    </row>
    <row r="11" spans="1:64" ht="15">
      <c r="A11" s="193" t="s">
        <v>467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4">
        <f>AVERAGE(U15:AB21)</f>
        <v>6.5</v>
      </c>
      <c r="V11" s="194"/>
      <c r="W11" s="194"/>
      <c r="X11" s="194"/>
      <c r="Y11" s="194"/>
      <c r="Z11" s="194"/>
      <c r="AA11" s="194"/>
      <c r="AB11" s="194"/>
      <c r="AC11" s="194">
        <f>AVERAGE(AC15:AJ21)</f>
        <v>15</v>
      </c>
      <c r="AD11" s="194"/>
      <c r="AE11" s="194"/>
      <c r="AF11" s="194"/>
      <c r="AG11" s="194"/>
      <c r="AH11" s="194"/>
      <c r="AI11" s="194"/>
      <c r="AJ11" s="194"/>
      <c r="AK11" s="195">
        <f>U11/AC11*100</f>
        <v>43.333333333333336</v>
      </c>
      <c r="AL11" s="195"/>
      <c r="AM11" s="195"/>
      <c r="AN11" s="195"/>
      <c r="AO11" s="195"/>
      <c r="AP11" s="195"/>
      <c r="AQ11" s="195"/>
      <c r="AR11" s="195"/>
      <c r="AS11" s="195"/>
      <c r="AT11" s="188" t="s">
        <v>32</v>
      </c>
      <c r="AU11" s="188"/>
      <c r="AV11" s="188"/>
      <c r="AW11" s="188"/>
      <c r="AX11" s="188"/>
      <c r="AY11" s="188"/>
      <c r="AZ11" s="188"/>
      <c r="BA11" s="188"/>
      <c r="BB11" s="188"/>
      <c r="BC11" s="188"/>
      <c r="BD11" s="188">
        <v>0.5</v>
      </c>
      <c r="BE11" s="188"/>
      <c r="BF11" s="188"/>
      <c r="BG11" s="188"/>
      <c r="BH11" s="188"/>
      <c r="BI11" s="188"/>
      <c r="BJ11" s="188"/>
      <c r="BK11" s="188"/>
      <c r="BL11" s="188"/>
    </row>
    <row r="12" spans="1:64" ht="15">
      <c r="A12" s="193" t="s">
        <v>281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5"/>
      <c r="AL12" s="195"/>
      <c r="AM12" s="195"/>
      <c r="AN12" s="195"/>
      <c r="AO12" s="195"/>
      <c r="AP12" s="195"/>
      <c r="AQ12" s="195"/>
      <c r="AR12" s="195"/>
      <c r="AS12" s="195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4" ht="15">
      <c r="A13" s="193" t="s">
        <v>282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5"/>
      <c r="AL13" s="195"/>
      <c r="AM13" s="195"/>
      <c r="AN13" s="195"/>
      <c r="AO13" s="195"/>
      <c r="AP13" s="195"/>
      <c r="AQ13" s="195"/>
      <c r="AR13" s="195"/>
      <c r="AS13" s="195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</row>
    <row r="14" spans="1:64" ht="15">
      <c r="A14" s="193" t="s">
        <v>283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5"/>
      <c r="AL14" s="195"/>
      <c r="AM14" s="195"/>
      <c r="AN14" s="195"/>
      <c r="AO14" s="195"/>
      <c r="AP14" s="195"/>
      <c r="AQ14" s="195"/>
      <c r="AR14" s="195"/>
      <c r="AS14" s="195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</row>
    <row r="15" spans="1:64" ht="15">
      <c r="A15" s="193" t="s">
        <v>284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>
        <v>13</v>
      </c>
      <c r="V15" s="194"/>
      <c r="W15" s="194"/>
      <c r="X15" s="194"/>
      <c r="Y15" s="194"/>
      <c r="Z15" s="194"/>
      <c r="AA15" s="194"/>
      <c r="AB15" s="194"/>
      <c r="AC15" s="194">
        <v>15</v>
      </c>
      <c r="AD15" s="194"/>
      <c r="AE15" s="194"/>
      <c r="AF15" s="194"/>
      <c r="AG15" s="194"/>
      <c r="AH15" s="194"/>
      <c r="AI15" s="194"/>
      <c r="AJ15" s="194"/>
      <c r="AK15" s="196">
        <f>U15/AC15*100</f>
        <v>86.66666666666667</v>
      </c>
      <c r="AL15" s="196"/>
      <c r="AM15" s="196"/>
      <c r="AN15" s="196"/>
      <c r="AO15" s="196"/>
      <c r="AP15" s="196"/>
      <c r="AQ15" s="196"/>
      <c r="AR15" s="196"/>
      <c r="AS15" s="196"/>
      <c r="AT15" s="188" t="s">
        <v>100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 t="s">
        <v>100</v>
      </c>
      <c r="BE15" s="188"/>
      <c r="BF15" s="188"/>
      <c r="BG15" s="188"/>
      <c r="BH15" s="188"/>
      <c r="BI15" s="188"/>
      <c r="BJ15" s="188"/>
      <c r="BK15" s="188"/>
      <c r="BL15" s="188"/>
    </row>
    <row r="16" spans="1:64" ht="15">
      <c r="A16" s="193" t="s">
        <v>285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6"/>
      <c r="AL16" s="196"/>
      <c r="AM16" s="196"/>
      <c r="AN16" s="196"/>
      <c r="AO16" s="196"/>
      <c r="AP16" s="196"/>
      <c r="AQ16" s="196"/>
      <c r="AR16" s="196"/>
      <c r="AS16" s="196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</row>
    <row r="17" spans="1:64" ht="15">
      <c r="A17" s="193" t="s">
        <v>286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6"/>
      <c r="AL17" s="196"/>
      <c r="AM17" s="196"/>
      <c r="AN17" s="196"/>
      <c r="AO17" s="196"/>
      <c r="AP17" s="196"/>
      <c r="AQ17" s="196"/>
      <c r="AR17" s="196"/>
      <c r="AS17" s="196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</row>
    <row r="18" spans="1:64" ht="15">
      <c r="A18" s="193" t="s">
        <v>287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6"/>
      <c r="AL18" s="196"/>
      <c r="AM18" s="196"/>
      <c r="AN18" s="196"/>
      <c r="AO18" s="196"/>
      <c r="AP18" s="196"/>
      <c r="AQ18" s="196"/>
      <c r="AR18" s="196"/>
      <c r="AS18" s="196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64" ht="15">
      <c r="A19" s="193" t="s">
        <v>288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6"/>
      <c r="AL19" s="196"/>
      <c r="AM19" s="196"/>
      <c r="AN19" s="196"/>
      <c r="AO19" s="196"/>
      <c r="AP19" s="196"/>
      <c r="AQ19" s="196"/>
      <c r="AR19" s="196"/>
      <c r="AS19" s="196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</row>
    <row r="20" spans="1:64" ht="15">
      <c r="A20" s="193" t="s">
        <v>289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>
        <v>0</v>
      </c>
      <c r="V20" s="194"/>
      <c r="W20" s="194"/>
      <c r="X20" s="194"/>
      <c r="Y20" s="194"/>
      <c r="Z20" s="194"/>
      <c r="AA20" s="194"/>
      <c r="AB20" s="194"/>
      <c r="AC20" s="194">
        <v>15</v>
      </c>
      <c r="AD20" s="194"/>
      <c r="AE20" s="194"/>
      <c r="AF20" s="194"/>
      <c r="AG20" s="194"/>
      <c r="AH20" s="194"/>
      <c r="AI20" s="194"/>
      <c r="AJ20" s="194"/>
      <c r="AK20" s="195">
        <f>U20/AC20*100</f>
        <v>0</v>
      </c>
      <c r="AL20" s="195"/>
      <c r="AM20" s="195"/>
      <c r="AN20" s="195"/>
      <c r="AO20" s="195"/>
      <c r="AP20" s="195"/>
      <c r="AQ20" s="195"/>
      <c r="AR20" s="195"/>
      <c r="AS20" s="195"/>
      <c r="AT20" s="188" t="s">
        <v>100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 t="s">
        <v>100</v>
      </c>
      <c r="BE20" s="188"/>
      <c r="BF20" s="188"/>
      <c r="BG20" s="188"/>
      <c r="BH20" s="188"/>
      <c r="BI20" s="188"/>
      <c r="BJ20" s="188"/>
      <c r="BK20" s="188"/>
      <c r="BL20" s="188"/>
    </row>
    <row r="21" spans="1:64" ht="15">
      <c r="A21" s="193" t="s">
        <v>290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5"/>
      <c r="AL21" s="195"/>
      <c r="AM21" s="195"/>
      <c r="AN21" s="195"/>
      <c r="AO21" s="195"/>
      <c r="AP21" s="195"/>
      <c r="AQ21" s="195"/>
      <c r="AR21" s="195"/>
      <c r="AS21" s="195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64" ht="15">
      <c r="A22" s="193" t="s">
        <v>468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88">
        <v>3</v>
      </c>
      <c r="V22" s="188"/>
      <c r="W22" s="188"/>
      <c r="X22" s="188"/>
      <c r="Y22" s="188"/>
      <c r="Z22" s="188"/>
      <c r="AA22" s="188"/>
      <c r="AB22" s="188"/>
      <c r="AC22" s="188">
        <v>21</v>
      </c>
      <c r="AD22" s="188"/>
      <c r="AE22" s="188"/>
      <c r="AF22" s="188"/>
      <c r="AG22" s="188"/>
      <c r="AH22" s="188"/>
      <c r="AI22" s="188"/>
      <c r="AJ22" s="188"/>
      <c r="AK22" s="197">
        <v>86.66666666666667</v>
      </c>
      <c r="AL22" s="197"/>
      <c r="AM22" s="197"/>
      <c r="AN22" s="197"/>
      <c r="AO22" s="197"/>
      <c r="AP22" s="197"/>
      <c r="AQ22" s="197"/>
      <c r="AR22" s="197"/>
      <c r="AS22" s="197"/>
      <c r="AT22" s="188" t="s">
        <v>32</v>
      </c>
      <c r="AU22" s="188"/>
      <c r="AV22" s="188"/>
      <c r="AW22" s="188"/>
      <c r="AX22" s="188"/>
      <c r="AY22" s="188"/>
      <c r="AZ22" s="188"/>
      <c r="BA22" s="188"/>
      <c r="BB22" s="188"/>
      <c r="BC22" s="188"/>
      <c r="BD22" s="188">
        <v>0.5</v>
      </c>
      <c r="BE22" s="188"/>
      <c r="BF22" s="188"/>
      <c r="BG22" s="188"/>
      <c r="BH22" s="188"/>
      <c r="BI22" s="188"/>
      <c r="BJ22" s="188"/>
      <c r="BK22" s="188"/>
      <c r="BL22" s="188"/>
    </row>
    <row r="23" spans="1:64" ht="15">
      <c r="A23" s="193" t="s">
        <v>291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97"/>
      <c r="AL23" s="197"/>
      <c r="AM23" s="197"/>
      <c r="AN23" s="197"/>
      <c r="AO23" s="197"/>
      <c r="AP23" s="197"/>
      <c r="AQ23" s="197"/>
      <c r="AR23" s="197"/>
      <c r="AS23" s="197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</row>
    <row r="24" spans="1:64" ht="15">
      <c r="A24" s="193" t="s">
        <v>292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97"/>
      <c r="AL24" s="197"/>
      <c r="AM24" s="197"/>
      <c r="AN24" s="197"/>
      <c r="AO24" s="197"/>
      <c r="AP24" s="197"/>
      <c r="AQ24" s="197"/>
      <c r="AR24" s="197"/>
      <c r="AS24" s="197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</row>
    <row r="25" spans="1:64" ht="15">
      <c r="A25" s="193" t="s">
        <v>293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97"/>
      <c r="AL25" s="197"/>
      <c r="AM25" s="197"/>
      <c r="AN25" s="197"/>
      <c r="AO25" s="197"/>
      <c r="AP25" s="197"/>
      <c r="AQ25" s="197"/>
      <c r="AR25" s="197"/>
      <c r="AS25" s="197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6" spans="1:64" ht="15">
      <c r="A26" s="193" t="s">
        <v>294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97"/>
      <c r="AL26" s="197"/>
      <c r="AM26" s="197"/>
      <c r="AN26" s="197"/>
      <c r="AO26" s="197"/>
      <c r="AP26" s="197"/>
      <c r="AQ26" s="197"/>
      <c r="AR26" s="197"/>
      <c r="AS26" s="197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7" spans="1:64" ht="15">
      <c r="A27" s="193" t="s">
        <v>295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97"/>
      <c r="AL27" s="197"/>
      <c r="AM27" s="197"/>
      <c r="AN27" s="197"/>
      <c r="AO27" s="197"/>
      <c r="AP27" s="197"/>
      <c r="AQ27" s="197"/>
      <c r="AR27" s="197"/>
      <c r="AS27" s="197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</row>
    <row r="28" spans="1:64" ht="15">
      <c r="A28" s="193" t="s">
        <v>198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97"/>
      <c r="AL28" s="197"/>
      <c r="AM28" s="197"/>
      <c r="AN28" s="197"/>
      <c r="AO28" s="197"/>
      <c r="AP28" s="197"/>
      <c r="AQ28" s="197"/>
      <c r="AR28" s="197"/>
      <c r="AS28" s="197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64" ht="15">
      <c r="A29" s="193" t="s">
        <v>296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97"/>
      <c r="AL29" s="197"/>
      <c r="AM29" s="197"/>
      <c r="AN29" s="197"/>
      <c r="AO29" s="197"/>
      <c r="AP29" s="197"/>
      <c r="AQ29" s="197"/>
      <c r="AR29" s="197"/>
      <c r="AS29" s="197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15">
      <c r="A30" s="193" t="s">
        <v>297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97"/>
      <c r="AL30" s="197"/>
      <c r="AM30" s="197"/>
      <c r="AN30" s="197"/>
      <c r="AO30" s="197"/>
      <c r="AP30" s="197"/>
      <c r="AQ30" s="197"/>
      <c r="AR30" s="197"/>
      <c r="AS30" s="197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64" ht="15">
      <c r="A31" s="193" t="s">
        <v>298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97"/>
      <c r="AL31" s="197"/>
      <c r="AM31" s="197"/>
      <c r="AN31" s="197"/>
      <c r="AO31" s="197"/>
      <c r="AP31" s="197"/>
      <c r="AQ31" s="197"/>
      <c r="AR31" s="197"/>
      <c r="AS31" s="197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</row>
    <row r="32" spans="1:64" ht="15" customHeight="1">
      <c r="A32" s="193" t="s">
        <v>469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>
        <f>BD37</f>
        <v>0.5</v>
      </c>
      <c r="BE32" s="188"/>
      <c r="BF32" s="188"/>
      <c r="BG32" s="188"/>
      <c r="BH32" s="188"/>
      <c r="BI32" s="188"/>
      <c r="BJ32" s="188"/>
      <c r="BK32" s="188"/>
      <c r="BL32" s="188"/>
    </row>
    <row r="33" spans="1:64" ht="15">
      <c r="A33" s="193" t="s">
        <v>299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64" ht="15">
      <c r="A34" s="193" t="s">
        <v>300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  <row r="35" spans="1:64" ht="15">
      <c r="A35" s="193" t="s">
        <v>301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</row>
    <row r="36" spans="1:64" ht="15">
      <c r="A36" s="193" t="s">
        <v>251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</row>
    <row r="37" spans="1:64" ht="15">
      <c r="A37" s="193" t="s">
        <v>470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88">
        <v>0</v>
      </c>
      <c r="V37" s="188"/>
      <c r="W37" s="188"/>
      <c r="X37" s="188"/>
      <c r="Y37" s="188"/>
      <c r="Z37" s="188"/>
      <c r="AA37" s="188"/>
      <c r="AB37" s="188"/>
      <c r="AC37" s="188">
        <v>0</v>
      </c>
      <c r="AD37" s="188"/>
      <c r="AE37" s="188"/>
      <c r="AF37" s="188"/>
      <c r="AG37" s="188"/>
      <c r="AH37" s="188"/>
      <c r="AI37" s="188"/>
      <c r="AJ37" s="188"/>
      <c r="AK37" s="188">
        <v>100</v>
      </c>
      <c r="AL37" s="188"/>
      <c r="AM37" s="188"/>
      <c r="AN37" s="188"/>
      <c r="AO37" s="188"/>
      <c r="AP37" s="188"/>
      <c r="AQ37" s="188"/>
      <c r="AR37" s="188"/>
      <c r="AS37" s="188"/>
      <c r="AT37" s="188" t="s">
        <v>32</v>
      </c>
      <c r="AU37" s="188"/>
      <c r="AV37" s="188"/>
      <c r="AW37" s="188"/>
      <c r="AX37" s="188"/>
      <c r="AY37" s="188"/>
      <c r="AZ37" s="188"/>
      <c r="BA37" s="188"/>
      <c r="BB37" s="188"/>
      <c r="BC37" s="188"/>
      <c r="BD37" s="188">
        <v>0.5</v>
      </c>
      <c r="BE37" s="188"/>
      <c r="BF37" s="188"/>
      <c r="BG37" s="188"/>
      <c r="BH37" s="188"/>
      <c r="BI37" s="188"/>
      <c r="BJ37" s="188"/>
      <c r="BK37" s="188"/>
      <c r="BL37" s="188"/>
    </row>
    <row r="38" spans="1:64" ht="15">
      <c r="A38" s="193" t="s">
        <v>302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</row>
    <row r="39" spans="1:64" ht="15">
      <c r="A39" s="193" t="s">
        <v>303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</row>
    <row r="40" spans="1:64" ht="15">
      <c r="A40" s="193" t="s">
        <v>304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</row>
    <row r="41" spans="1:64" ht="15">
      <c r="A41" s="193" t="s">
        <v>268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</row>
    <row r="42" spans="1:64" ht="15">
      <c r="A42" s="193" t="s">
        <v>269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</row>
    <row r="43" spans="1:64" ht="15">
      <c r="A43" s="193" t="s">
        <v>471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88" t="s">
        <v>100</v>
      </c>
      <c r="V43" s="188"/>
      <c r="W43" s="188"/>
      <c r="X43" s="188"/>
      <c r="Y43" s="188"/>
      <c r="Z43" s="188"/>
      <c r="AA43" s="188"/>
      <c r="AB43" s="188"/>
      <c r="AC43" s="188" t="s">
        <v>100</v>
      </c>
      <c r="AD43" s="188"/>
      <c r="AE43" s="188"/>
      <c r="AF43" s="188"/>
      <c r="AG43" s="188"/>
      <c r="AH43" s="188"/>
      <c r="AI43" s="188"/>
      <c r="AJ43" s="188"/>
      <c r="AK43" s="188" t="s">
        <v>100</v>
      </c>
      <c r="AL43" s="188"/>
      <c r="AM43" s="188"/>
      <c r="AN43" s="188"/>
      <c r="AO43" s="188"/>
      <c r="AP43" s="188"/>
      <c r="AQ43" s="188"/>
      <c r="AR43" s="188"/>
      <c r="AS43" s="188"/>
      <c r="AT43" s="188" t="s">
        <v>100</v>
      </c>
      <c r="AU43" s="188"/>
      <c r="AV43" s="188"/>
      <c r="AW43" s="188"/>
      <c r="AX43" s="188"/>
      <c r="AY43" s="188"/>
      <c r="AZ43" s="188"/>
      <c r="BA43" s="188"/>
      <c r="BB43" s="188"/>
      <c r="BC43" s="188"/>
      <c r="BD43" s="188">
        <f>(BD48+BD54)/2</f>
        <v>0.5</v>
      </c>
      <c r="BE43" s="188"/>
      <c r="BF43" s="188"/>
      <c r="BG43" s="188"/>
      <c r="BH43" s="188"/>
      <c r="BI43" s="188"/>
      <c r="BJ43" s="188"/>
      <c r="BK43" s="188"/>
      <c r="BL43" s="188"/>
    </row>
    <row r="44" spans="1:64" ht="15">
      <c r="A44" s="193" t="s">
        <v>305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</row>
    <row r="45" spans="1:64" ht="15">
      <c r="A45" s="193" t="s">
        <v>306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</row>
    <row r="46" spans="1:64" ht="15">
      <c r="A46" s="193" t="s">
        <v>307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</row>
    <row r="47" spans="1:64" ht="15">
      <c r="A47" s="193" t="s">
        <v>116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</row>
    <row r="48" spans="1:64" ht="15">
      <c r="A48" s="193" t="s">
        <v>472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88">
        <v>1</v>
      </c>
      <c r="V48" s="188"/>
      <c r="W48" s="188"/>
      <c r="X48" s="188"/>
      <c r="Y48" s="188"/>
      <c r="Z48" s="188"/>
      <c r="AA48" s="188"/>
      <c r="AB48" s="188"/>
      <c r="AC48" s="188">
        <v>1</v>
      </c>
      <c r="AD48" s="188"/>
      <c r="AE48" s="188"/>
      <c r="AF48" s="188"/>
      <c r="AG48" s="188"/>
      <c r="AH48" s="188"/>
      <c r="AI48" s="188"/>
      <c r="AJ48" s="188"/>
      <c r="AK48" s="188">
        <f>U48/AC48*100</f>
        <v>100</v>
      </c>
      <c r="AL48" s="188"/>
      <c r="AM48" s="188"/>
      <c r="AN48" s="188"/>
      <c r="AO48" s="188"/>
      <c r="AP48" s="188"/>
      <c r="AQ48" s="188"/>
      <c r="AR48" s="188"/>
      <c r="AS48" s="188"/>
      <c r="AT48" s="188" t="s">
        <v>180</v>
      </c>
      <c r="AU48" s="188"/>
      <c r="AV48" s="188"/>
      <c r="AW48" s="188"/>
      <c r="AX48" s="188"/>
      <c r="AY48" s="188"/>
      <c r="AZ48" s="188"/>
      <c r="BA48" s="188"/>
      <c r="BB48" s="188"/>
      <c r="BC48" s="188"/>
      <c r="BD48" s="188">
        <v>0.5</v>
      </c>
      <c r="BE48" s="188"/>
      <c r="BF48" s="188"/>
      <c r="BG48" s="188"/>
      <c r="BH48" s="188"/>
      <c r="BI48" s="188"/>
      <c r="BJ48" s="188"/>
      <c r="BK48" s="188"/>
      <c r="BL48" s="188"/>
    </row>
    <row r="49" spans="1:64" ht="15">
      <c r="A49" s="193" t="s">
        <v>308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</row>
    <row r="50" spans="1:64" ht="15">
      <c r="A50" s="193" t="s">
        <v>309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</row>
    <row r="51" spans="1:64" ht="15">
      <c r="A51" s="193" t="s">
        <v>310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</row>
    <row r="52" spans="1:64" ht="15">
      <c r="A52" s="193" t="s">
        <v>311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</row>
    <row r="53" spans="1:64" ht="15">
      <c r="A53" s="193" t="s">
        <v>226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64" ht="15">
      <c r="A54" s="193" t="s">
        <v>473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88">
        <v>0</v>
      </c>
      <c r="V54" s="188"/>
      <c r="W54" s="188"/>
      <c r="X54" s="188"/>
      <c r="Y54" s="188"/>
      <c r="Z54" s="188"/>
      <c r="AA54" s="188"/>
      <c r="AB54" s="188"/>
      <c r="AC54" s="188">
        <v>0</v>
      </c>
      <c r="AD54" s="188"/>
      <c r="AE54" s="188"/>
      <c r="AF54" s="188"/>
      <c r="AG54" s="188"/>
      <c r="AH54" s="188"/>
      <c r="AI54" s="188"/>
      <c r="AJ54" s="188"/>
      <c r="AK54" s="188">
        <v>100</v>
      </c>
      <c r="AL54" s="188"/>
      <c r="AM54" s="188"/>
      <c r="AN54" s="188"/>
      <c r="AO54" s="188"/>
      <c r="AP54" s="188"/>
      <c r="AQ54" s="188"/>
      <c r="AR54" s="188"/>
      <c r="AS54" s="188"/>
      <c r="AT54" s="188" t="s">
        <v>32</v>
      </c>
      <c r="AU54" s="188"/>
      <c r="AV54" s="188"/>
      <c r="AW54" s="188"/>
      <c r="AX54" s="188"/>
      <c r="AY54" s="188"/>
      <c r="AZ54" s="188"/>
      <c r="BA54" s="188"/>
      <c r="BB54" s="188"/>
      <c r="BC54" s="188"/>
      <c r="BD54" s="188">
        <v>0.5</v>
      </c>
      <c r="BE54" s="188"/>
      <c r="BF54" s="188"/>
      <c r="BG54" s="188"/>
      <c r="BH54" s="188"/>
      <c r="BI54" s="188"/>
      <c r="BJ54" s="188"/>
      <c r="BK54" s="188"/>
      <c r="BL54" s="188"/>
    </row>
    <row r="55" spans="1:64" ht="15">
      <c r="A55" s="193" t="s">
        <v>312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</row>
    <row r="56" spans="1:64" ht="15">
      <c r="A56" s="193" t="s">
        <v>313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</row>
    <row r="57" spans="1:64" ht="15">
      <c r="A57" s="193" t="s">
        <v>198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</row>
    <row r="58" spans="1:64" ht="15">
      <c r="A58" s="193" t="s">
        <v>314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</row>
    <row r="59" spans="1:64" ht="15">
      <c r="A59" s="193" t="s">
        <v>315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</row>
    <row r="60" spans="1:64" ht="15">
      <c r="A60" s="193" t="s">
        <v>316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</row>
    <row r="61" spans="1:64" ht="15">
      <c r="A61" s="193" t="s">
        <v>317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</row>
    <row r="62" spans="1:64" ht="15">
      <c r="A62" s="193" t="s">
        <v>318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</row>
    <row r="63" spans="1:64" ht="15">
      <c r="A63" s="193" t="s">
        <v>298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</row>
    <row r="64" spans="1:64" ht="15">
      <c r="A64" s="193" t="s">
        <v>474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 t="s">
        <v>32</v>
      </c>
      <c r="AU64" s="188"/>
      <c r="AV64" s="188"/>
      <c r="AW64" s="188"/>
      <c r="AX64" s="188"/>
      <c r="AY64" s="188"/>
      <c r="AZ64" s="188"/>
      <c r="BA64" s="188"/>
      <c r="BB64" s="188"/>
      <c r="BC64" s="188"/>
      <c r="BD64" s="188">
        <f>BD68</f>
        <v>0.2</v>
      </c>
      <c r="BE64" s="188"/>
      <c r="BF64" s="188"/>
      <c r="BG64" s="188"/>
      <c r="BH64" s="188"/>
      <c r="BI64" s="188"/>
      <c r="BJ64" s="188"/>
      <c r="BK64" s="188"/>
      <c r="BL64" s="188"/>
    </row>
    <row r="65" spans="1:64" ht="15">
      <c r="A65" s="198" t="s">
        <v>319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</row>
    <row r="66" spans="1:64" ht="15">
      <c r="A66" s="198" t="s">
        <v>320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</row>
    <row r="67" spans="1:64" ht="15">
      <c r="A67" s="198" t="s">
        <v>321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</row>
    <row r="68" spans="1:64" ht="15">
      <c r="A68" s="198" t="s">
        <v>322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88">
        <v>0</v>
      </c>
      <c r="V68" s="188"/>
      <c r="W68" s="188"/>
      <c r="X68" s="188"/>
      <c r="Y68" s="188"/>
      <c r="Z68" s="188"/>
      <c r="AA68" s="188"/>
      <c r="AB68" s="188"/>
      <c r="AC68" s="188">
        <v>0</v>
      </c>
      <c r="AD68" s="188"/>
      <c r="AE68" s="188"/>
      <c r="AF68" s="188"/>
      <c r="AG68" s="188"/>
      <c r="AH68" s="188"/>
      <c r="AI68" s="188"/>
      <c r="AJ68" s="188"/>
      <c r="AK68" s="188">
        <v>100</v>
      </c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>
        <v>0.2</v>
      </c>
      <c r="BE68" s="188"/>
      <c r="BF68" s="188"/>
      <c r="BG68" s="188"/>
      <c r="BH68" s="188"/>
      <c r="BI68" s="188"/>
      <c r="BJ68" s="188"/>
      <c r="BK68" s="188"/>
      <c r="BL68" s="188"/>
    </row>
    <row r="69" spans="1:64" ht="15">
      <c r="A69" s="198" t="s">
        <v>323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</row>
    <row r="70" spans="1:64" ht="15">
      <c r="A70" s="198" t="s">
        <v>324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</row>
    <row r="71" spans="1:64" ht="15">
      <c r="A71" s="198" t="s">
        <v>325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</row>
    <row r="72" spans="1:64" ht="15">
      <c r="A72" s="198" t="s">
        <v>326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</row>
    <row r="73" spans="1:64" ht="15">
      <c r="A73" s="198" t="s">
        <v>258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</row>
    <row r="74" spans="1:64" ht="15">
      <c r="A74" s="198" t="s">
        <v>259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</row>
    <row r="75" spans="1:64" ht="15">
      <c r="A75" s="198" t="s">
        <v>523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88" t="s">
        <v>100</v>
      </c>
      <c r="V75" s="188"/>
      <c r="W75" s="188"/>
      <c r="X75" s="188"/>
      <c r="Y75" s="188"/>
      <c r="Z75" s="188"/>
      <c r="AA75" s="188"/>
      <c r="AB75" s="188"/>
      <c r="AC75" s="188" t="s">
        <v>100</v>
      </c>
      <c r="AD75" s="188"/>
      <c r="AE75" s="188"/>
      <c r="AF75" s="188"/>
      <c r="AG75" s="188"/>
      <c r="AH75" s="188"/>
      <c r="AI75" s="188"/>
      <c r="AJ75" s="188"/>
      <c r="AK75" s="188" t="s">
        <v>100</v>
      </c>
      <c r="AL75" s="188"/>
      <c r="AM75" s="188"/>
      <c r="AN75" s="188"/>
      <c r="AO75" s="188"/>
      <c r="AP75" s="188"/>
      <c r="AQ75" s="188"/>
      <c r="AR75" s="188"/>
      <c r="AS75" s="188"/>
      <c r="AT75" s="188" t="s">
        <v>100</v>
      </c>
      <c r="AU75" s="188"/>
      <c r="AV75" s="188"/>
      <c r="AW75" s="188"/>
      <c r="AX75" s="188"/>
      <c r="AY75" s="188"/>
      <c r="AZ75" s="188"/>
      <c r="BA75" s="188"/>
      <c r="BB75" s="188"/>
      <c r="BC75" s="188"/>
      <c r="BD75" s="199">
        <f>(BD8+BD32+BD43+BD64)/4</f>
        <v>0.4666666666666666</v>
      </c>
      <c r="BE75" s="199"/>
      <c r="BF75" s="199"/>
      <c r="BG75" s="199"/>
      <c r="BH75" s="199"/>
      <c r="BI75" s="199"/>
      <c r="BJ75" s="199"/>
      <c r="BK75" s="199"/>
      <c r="BL75" s="199"/>
    </row>
    <row r="76" spans="1:64" ht="15">
      <c r="A76" s="193" t="s">
        <v>327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99"/>
      <c r="BE76" s="199"/>
      <c r="BF76" s="199"/>
      <c r="BG76" s="199"/>
      <c r="BH76" s="199"/>
      <c r="BI76" s="199"/>
      <c r="BJ76" s="199"/>
      <c r="BK76" s="199"/>
      <c r="BL76" s="199"/>
    </row>
    <row r="78" spans="1:64" ht="15">
      <c r="A78" s="191" t="s">
        <v>499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86" t="s">
        <v>500</v>
      </c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</row>
  </sheetData>
  <sheetProtection selectLockedCells="1" selectUnlockedCells="1"/>
  <mergeCells count="168">
    <mergeCell ref="AT75:BC76"/>
    <mergeCell ref="BD75:BL76"/>
    <mergeCell ref="A76:T76"/>
    <mergeCell ref="A78:BL78"/>
    <mergeCell ref="A73:T73"/>
    <mergeCell ref="A74:T74"/>
    <mergeCell ref="A75:T75"/>
    <mergeCell ref="U75:AB76"/>
    <mergeCell ref="AC75:AJ76"/>
    <mergeCell ref="AK75:AS76"/>
    <mergeCell ref="A68:T68"/>
    <mergeCell ref="U68:AB74"/>
    <mergeCell ref="AC68:AJ74"/>
    <mergeCell ref="AK68:AS74"/>
    <mergeCell ref="AT68:BC74"/>
    <mergeCell ref="BD68:BL74"/>
    <mergeCell ref="A69:T69"/>
    <mergeCell ref="A70:T70"/>
    <mergeCell ref="A71:T71"/>
    <mergeCell ref="A72:T72"/>
    <mergeCell ref="A64:T64"/>
    <mergeCell ref="U64:AB67"/>
    <mergeCell ref="AC64:AJ67"/>
    <mergeCell ref="AK64:AS67"/>
    <mergeCell ref="AT64:BC67"/>
    <mergeCell ref="BD64:BL67"/>
    <mergeCell ref="A65:T65"/>
    <mergeCell ref="A66:T66"/>
    <mergeCell ref="A67:T67"/>
    <mergeCell ref="BD54:BL63"/>
    <mergeCell ref="A55:T55"/>
    <mergeCell ref="A56:T56"/>
    <mergeCell ref="A57:T57"/>
    <mergeCell ref="A58:T58"/>
    <mergeCell ref="A59:T59"/>
    <mergeCell ref="A60:T60"/>
    <mergeCell ref="A61:T61"/>
    <mergeCell ref="A62:T62"/>
    <mergeCell ref="A63:T63"/>
    <mergeCell ref="A53:T53"/>
    <mergeCell ref="A54:T54"/>
    <mergeCell ref="U54:AB63"/>
    <mergeCell ref="AC54:AJ63"/>
    <mergeCell ref="AK54:AS63"/>
    <mergeCell ref="AT54:BC63"/>
    <mergeCell ref="A48:T48"/>
    <mergeCell ref="U48:AB53"/>
    <mergeCell ref="AC48:AJ53"/>
    <mergeCell ref="AK48:AS53"/>
    <mergeCell ref="AT48:BC53"/>
    <mergeCell ref="BD48:BL53"/>
    <mergeCell ref="A49:T49"/>
    <mergeCell ref="A50:T50"/>
    <mergeCell ref="A51:T51"/>
    <mergeCell ref="A52:T52"/>
    <mergeCell ref="BD43:BL46"/>
    <mergeCell ref="A44:T44"/>
    <mergeCell ref="A45:T45"/>
    <mergeCell ref="A46:T46"/>
    <mergeCell ref="A47:T47"/>
    <mergeCell ref="U47:AB47"/>
    <mergeCell ref="AC47:AJ47"/>
    <mergeCell ref="AK47:AS47"/>
    <mergeCell ref="AT47:BC47"/>
    <mergeCell ref="BD47:BL47"/>
    <mergeCell ref="A42:T42"/>
    <mergeCell ref="A43:T43"/>
    <mergeCell ref="U43:AB46"/>
    <mergeCell ref="AC43:AJ46"/>
    <mergeCell ref="AK43:AS46"/>
    <mergeCell ref="AT43:BC46"/>
    <mergeCell ref="A37:T37"/>
    <mergeCell ref="U37:AB42"/>
    <mergeCell ref="AC37:AJ42"/>
    <mergeCell ref="AK37:AS42"/>
    <mergeCell ref="AT37:BC42"/>
    <mergeCell ref="BD37:BL42"/>
    <mergeCell ref="A38:T38"/>
    <mergeCell ref="A39:T39"/>
    <mergeCell ref="A40:T40"/>
    <mergeCell ref="A41:T41"/>
    <mergeCell ref="U32:AB36"/>
    <mergeCell ref="AC32:AJ36"/>
    <mergeCell ref="AK32:AS36"/>
    <mergeCell ref="AT32:BC36"/>
    <mergeCell ref="BD32:BL36"/>
    <mergeCell ref="A33:T33"/>
    <mergeCell ref="A34:T34"/>
    <mergeCell ref="A35:T35"/>
    <mergeCell ref="A36:T36"/>
    <mergeCell ref="A27:T27"/>
    <mergeCell ref="A28:T28"/>
    <mergeCell ref="A29:T29"/>
    <mergeCell ref="A30:T30"/>
    <mergeCell ref="A31:T31"/>
    <mergeCell ref="A32:T32"/>
    <mergeCell ref="A22:T22"/>
    <mergeCell ref="U22:AB31"/>
    <mergeCell ref="AC22:AJ31"/>
    <mergeCell ref="AK22:AS31"/>
    <mergeCell ref="AT22:BC31"/>
    <mergeCell ref="BD22:BL31"/>
    <mergeCell ref="A23:T23"/>
    <mergeCell ref="A24:T24"/>
    <mergeCell ref="A25:T25"/>
    <mergeCell ref="A26:T26"/>
    <mergeCell ref="A20:T20"/>
    <mergeCell ref="U20:AB21"/>
    <mergeCell ref="AC20:AJ21"/>
    <mergeCell ref="AK20:AS21"/>
    <mergeCell ref="AT20:BC21"/>
    <mergeCell ref="BD20:BL21"/>
    <mergeCell ref="A21:T21"/>
    <mergeCell ref="A15:T15"/>
    <mergeCell ref="U15:AB19"/>
    <mergeCell ref="AC15:AJ19"/>
    <mergeCell ref="AK15:AS19"/>
    <mergeCell ref="AT15:BC19"/>
    <mergeCell ref="BD15:BL19"/>
    <mergeCell ref="A16:T16"/>
    <mergeCell ref="A17:T17"/>
    <mergeCell ref="A18:T18"/>
    <mergeCell ref="A19:T19"/>
    <mergeCell ref="A11:T11"/>
    <mergeCell ref="U11:AB14"/>
    <mergeCell ref="AC11:AJ14"/>
    <mergeCell ref="AK11:AS14"/>
    <mergeCell ref="AT11:BC14"/>
    <mergeCell ref="BD11:BL14"/>
    <mergeCell ref="A12:T12"/>
    <mergeCell ref="A13:T13"/>
    <mergeCell ref="A14:T14"/>
    <mergeCell ref="A10:T10"/>
    <mergeCell ref="U10:AB10"/>
    <mergeCell ref="AC10:AJ10"/>
    <mergeCell ref="AK10:AS10"/>
    <mergeCell ref="AT10:BC10"/>
    <mergeCell ref="BD10:BL10"/>
    <mergeCell ref="AT8:BC8"/>
    <mergeCell ref="BD8:BL8"/>
    <mergeCell ref="A9:T9"/>
    <mergeCell ref="U9:AB9"/>
    <mergeCell ref="AC9:AJ9"/>
    <mergeCell ref="AK9:AS9"/>
    <mergeCell ref="AT9:BC9"/>
    <mergeCell ref="BD9:BL9"/>
    <mergeCell ref="A7:T7"/>
    <mergeCell ref="U7:AB7"/>
    <mergeCell ref="AC7:AJ7"/>
    <mergeCell ref="AK7:AS7"/>
    <mergeCell ref="AT7:BC7"/>
    <mergeCell ref="BD7:BL7"/>
    <mergeCell ref="AC6:AJ6"/>
    <mergeCell ref="AK4:AS6"/>
    <mergeCell ref="AT4:BC6"/>
    <mergeCell ref="BD4:BL6"/>
    <mergeCell ref="U5:AB5"/>
    <mergeCell ref="AC5:AJ5"/>
    <mergeCell ref="A4:T6"/>
    <mergeCell ref="AY79:BL79"/>
    <mergeCell ref="A1:BL1"/>
    <mergeCell ref="A2:BL2"/>
    <mergeCell ref="U4:AJ4"/>
    <mergeCell ref="A8:T8"/>
    <mergeCell ref="U8:AB8"/>
    <mergeCell ref="AC8:AJ8"/>
    <mergeCell ref="AK8:AS8"/>
    <mergeCell ref="U6:AB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8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118"/>
  <sheetViews>
    <sheetView view="pageBreakPreview" zoomScale="145" zoomScaleSheetLayoutView="145" zoomScalePageLayoutView="0" workbookViewId="0" topLeftCell="A94">
      <selection activeCell="BC116" sqref="BC116"/>
    </sheetView>
  </sheetViews>
  <sheetFormatPr defaultColWidth="9.140625" defaultRowHeight="15"/>
  <cols>
    <col min="1" max="19" width="1.421875" style="42" customWidth="1"/>
    <col min="20" max="20" width="4.140625" style="42" customWidth="1"/>
    <col min="21" max="64" width="1.421875" style="42" customWidth="1"/>
  </cols>
  <sheetData>
    <row r="1" spans="1:64" s="35" customFormat="1" ht="15">
      <c r="A1" s="167" t="s">
        <v>328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</row>
    <row r="2" spans="1:64" s="35" customFormat="1" ht="15">
      <c r="A2" s="167" t="s">
        <v>503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ht="8.25" customHeight="1"/>
    <row r="4" spans="1:64" ht="15">
      <c r="A4" s="192" t="s">
        <v>572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76" t="s">
        <v>27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88" t="s">
        <v>182</v>
      </c>
      <c r="AL4" s="188"/>
      <c r="AM4" s="188"/>
      <c r="AN4" s="188"/>
      <c r="AO4" s="188"/>
      <c r="AP4" s="188"/>
      <c r="AQ4" s="188"/>
      <c r="AR4" s="188"/>
      <c r="AS4" s="188"/>
      <c r="AT4" s="188" t="s">
        <v>183</v>
      </c>
      <c r="AU4" s="188"/>
      <c r="AV4" s="188"/>
      <c r="AW4" s="188"/>
      <c r="AX4" s="188"/>
      <c r="AY4" s="188"/>
      <c r="AZ4" s="188"/>
      <c r="BA4" s="188"/>
      <c r="BB4" s="188"/>
      <c r="BC4" s="188"/>
      <c r="BD4" s="189" t="s">
        <v>174</v>
      </c>
      <c r="BE4" s="189"/>
      <c r="BF4" s="189"/>
      <c r="BG4" s="189"/>
      <c r="BH4" s="189"/>
      <c r="BI4" s="189"/>
      <c r="BJ4" s="189"/>
      <c r="BK4" s="189"/>
      <c r="BL4" s="189"/>
    </row>
    <row r="5" spans="1:64" ht="1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76" t="s">
        <v>184</v>
      </c>
      <c r="V5" s="176"/>
      <c r="W5" s="176"/>
      <c r="X5" s="176"/>
      <c r="Y5" s="176"/>
      <c r="Z5" s="176"/>
      <c r="AA5" s="176"/>
      <c r="AB5" s="176"/>
      <c r="AC5" s="176" t="s">
        <v>185</v>
      </c>
      <c r="AD5" s="176"/>
      <c r="AE5" s="176"/>
      <c r="AF5" s="176"/>
      <c r="AG5" s="176"/>
      <c r="AH5" s="176"/>
      <c r="AI5" s="176"/>
      <c r="AJ5" s="176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9"/>
      <c r="BE5" s="189"/>
      <c r="BF5" s="189"/>
      <c r="BG5" s="189"/>
      <c r="BH5" s="189"/>
      <c r="BI5" s="189"/>
      <c r="BJ5" s="189"/>
      <c r="BK5" s="189"/>
      <c r="BL5" s="189"/>
    </row>
    <row r="6" spans="1:64" ht="1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76" t="s">
        <v>186</v>
      </c>
      <c r="V6" s="176"/>
      <c r="W6" s="176"/>
      <c r="X6" s="176"/>
      <c r="Y6" s="176"/>
      <c r="Z6" s="176"/>
      <c r="AA6" s="176"/>
      <c r="AB6" s="176"/>
      <c r="AC6" s="176" t="s">
        <v>187</v>
      </c>
      <c r="AD6" s="176"/>
      <c r="AE6" s="176"/>
      <c r="AF6" s="176"/>
      <c r="AG6" s="176"/>
      <c r="AH6" s="176"/>
      <c r="AI6" s="176"/>
      <c r="AJ6" s="176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9"/>
      <c r="BE6" s="189"/>
      <c r="BF6" s="189"/>
      <c r="BG6" s="189"/>
      <c r="BH6" s="189"/>
      <c r="BI6" s="189"/>
      <c r="BJ6" s="189"/>
      <c r="BK6" s="189"/>
      <c r="BL6" s="189"/>
    </row>
    <row r="7" spans="1:64" ht="15">
      <c r="A7" s="176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>
        <v>2</v>
      </c>
      <c r="V7" s="176"/>
      <c r="W7" s="176"/>
      <c r="X7" s="176"/>
      <c r="Y7" s="176"/>
      <c r="Z7" s="176"/>
      <c r="AA7" s="176"/>
      <c r="AB7" s="176"/>
      <c r="AC7" s="176">
        <v>3</v>
      </c>
      <c r="AD7" s="176"/>
      <c r="AE7" s="176"/>
      <c r="AF7" s="176"/>
      <c r="AG7" s="176"/>
      <c r="AH7" s="176"/>
      <c r="AI7" s="176"/>
      <c r="AJ7" s="176"/>
      <c r="AK7" s="176">
        <v>4</v>
      </c>
      <c r="AL7" s="176"/>
      <c r="AM7" s="176"/>
      <c r="AN7" s="176"/>
      <c r="AO7" s="176"/>
      <c r="AP7" s="176"/>
      <c r="AQ7" s="176"/>
      <c r="AR7" s="176"/>
      <c r="AS7" s="176"/>
      <c r="AT7" s="176">
        <v>5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>
        <v>6</v>
      </c>
      <c r="BE7" s="176"/>
      <c r="BF7" s="176"/>
      <c r="BG7" s="176"/>
      <c r="BH7" s="176"/>
      <c r="BI7" s="176"/>
      <c r="BJ7" s="176"/>
      <c r="BK7" s="176"/>
      <c r="BL7" s="176"/>
    </row>
    <row r="8" spans="1:64" ht="15">
      <c r="A8" s="174" t="s">
        <v>329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88">
        <v>0</v>
      </c>
      <c r="V8" s="188"/>
      <c r="W8" s="188"/>
      <c r="X8" s="188"/>
      <c r="Y8" s="188"/>
      <c r="Z8" s="188"/>
      <c r="AA8" s="188"/>
      <c r="AB8" s="188"/>
      <c r="AC8" s="188">
        <v>1</v>
      </c>
      <c r="AD8" s="188"/>
      <c r="AE8" s="188"/>
      <c r="AF8" s="188"/>
      <c r="AG8" s="188"/>
      <c r="AH8" s="188"/>
      <c r="AI8" s="188"/>
      <c r="AJ8" s="188"/>
      <c r="AK8" s="188">
        <f>U8/AC8*100</f>
        <v>0</v>
      </c>
      <c r="AL8" s="188"/>
      <c r="AM8" s="188"/>
      <c r="AN8" s="188"/>
      <c r="AO8" s="188"/>
      <c r="AP8" s="188"/>
      <c r="AQ8" s="188"/>
      <c r="AR8" s="188"/>
      <c r="AS8" s="188"/>
      <c r="AT8" s="188" t="s">
        <v>180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88">
        <v>3</v>
      </c>
      <c r="BE8" s="188"/>
      <c r="BF8" s="188"/>
      <c r="BG8" s="188"/>
      <c r="BH8" s="188"/>
      <c r="BI8" s="188"/>
      <c r="BJ8" s="188"/>
      <c r="BK8" s="188"/>
      <c r="BL8" s="188"/>
    </row>
    <row r="9" spans="1:64" ht="15">
      <c r="A9" s="174" t="s">
        <v>330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64" ht="15">
      <c r="A10" s="174" t="s">
        <v>331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64" ht="15">
      <c r="A11" s="174" t="s">
        <v>332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ht="15">
      <c r="A12" s="174" t="s">
        <v>333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4" ht="15">
      <c r="A13" s="174" t="s">
        <v>226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</row>
    <row r="14" spans="1:64" ht="15">
      <c r="A14" s="174" t="s">
        <v>334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88" t="s">
        <v>100</v>
      </c>
      <c r="V14" s="188"/>
      <c r="W14" s="188"/>
      <c r="X14" s="188"/>
      <c r="Y14" s="188"/>
      <c r="Z14" s="188"/>
      <c r="AA14" s="188"/>
      <c r="AB14" s="188"/>
      <c r="AC14" s="188" t="s">
        <v>100</v>
      </c>
      <c r="AD14" s="188"/>
      <c r="AE14" s="188"/>
      <c r="AF14" s="188"/>
      <c r="AG14" s="188"/>
      <c r="AH14" s="188"/>
      <c r="AI14" s="188"/>
      <c r="AJ14" s="188"/>
      <c r="AK14" s="188" t="s">
        <v>100</v>
      </c>
      <c r="AL14" s="188"/>
      <c r="AM14" s="188"/>
      <c r="AN14" s="188"/>
      <c r="AO14" s="188"/>
      <c r="AP14" s="188"/>
      <c r="AQ14" s="188"/>
      <c r="AR14" s="188"/>
      <c r="AS14" s="188"/>
      <c r="AT14" s="188" t="s">
        <v>100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>
        <f>(BD17+BD24+BD32+BD42+BD51+BD57)/6</f>
        <v>2</v>
      </c>
      <c r="BE14" s="188"/>
      <c r="BF14" s="188"/>
      <c r="BG14" s="188"/>
      <c r="BH14" s="188"/>
      <c r="BI14" s="188"/>
      <c r="BJ14" s="188"/>
      <c r="BK14" s="188"/>
      <c r="BL14" s="188"/>
    </row>
    <row r="15" spans="1:64" ht="15">
      <c r="A15" s="174" t="s">
        <v>220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ht="15">
      <c r="A16" s="174" t="s">
        <v>116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88"/>
      <c r="BE16" s="188"/>
      <c r="BF16" s="188"/>
      <c r="BG16" s="188"/>
      <c r="BH16" s="188"/>
      <c r="BI16" s="188"/>
      <c r="BJ16" s="188"/>
      <c r="BK16" s="188"/>
      <c r="BL16" s="188"/>
    </row>
    <row r="17" spans="1:64" ht="15">
      <c r="A17" s="174" t="s">
        <v>86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88">
        <v>0</v>
      </c>
      <c r="V17" s="188"/>
      <c r="W17" s="188"/>
      <c r="X17" s="188"/>
      <c r="Y17" s="188"/>
      <c r="Z17" s="188"/>
      <c r="AA17" s="188"/>
      <c r="AB17" s="188"/>
      <c r="AC17" s="188">
        <v>0</v>
      </c>
      <c r="AD17" s="188"/>
      <c r="AE17" s="188"/>
      <c r="AF17" s="188"/>
      <c r="AG17" s="188"/>
      <c r="AH17" s="188"/>
      <c r="AI17" s="188"/>
      <c r="AJ17" s="188"/>
      <c r="AK17" s="188">
        <v>100</v>
      </c>
      <c r="AL17" s="188"/>
      <c r="AM17" s="188"/>
      <c r="AN17" s="188"/>
      <c r="AO17" s="188"/>
      <c r="AP17" s="188"/>
      <c r="AQ17" s="188"/>
      <c r="AR17" s="188"/>
      <c r="AS17" s="188"/>
      <c r="AT17" s="188" t="s">
        <v>32</v>
      </c>
      <c r="AU17" s="188"/>
      <c r="AV17" s="188"/>
      <c r="AW17" s="188"/>
      <c r="AX17" s="188"/>
      <c r="AY17" s="188"/>
      <c r="AZ17" s="188"/>
      <c r="BA17" s="188"/>
      <c r="BB17" s="188"/>
      <c r="BC17" s="188"/>
      <c r="BD17" s="188">
        <v>2</v>
      </c>
      <c r="BE17" s="188"/>
      <c r="BF17" s="188"/>
      <c r="BG17" s="188"/>
      <c r="BH17" s="188"/>
      <c r="BI17" s="188"/>
      <c r="BJ17" s="188"/>
      <c r="BK17" s="188"/>
      <c r="BL17" s="188"/>
    </row>
    <row r="18" spans="1:64" ht="15">
      <c r="A18" s="174" t="s">
        <v>335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</row>
    <row r="19" spans="1:64" ht="15">
      <c r="A19" s="174" t="s">
        <v>336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</row>
    <row r="20" spans="1:64" ht="15">
      <c r="A20" s="174" t="s">
        <v>337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</row>
    <row r="21" spans="1:64" ht="15">
      <c r="A21" s="174" t="s">
        <v>338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1:64" ht="15">
      <c r="A22" s="174" t="s">
        <v>277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</row>
    <row r="23" spans="1:64" ht="15">
      <c r="A23" s="174" t="s">
        <v>269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</row>
    <row r="24" spans="1:64" ht="15">
      <c r="A24" s="174" t="s">
        <v>139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88">
        <v>0</v>
      </c>
      <c r="V24" s="188"/>
      <c r="W24" s="188"/>
      <c r="X24" s="188"/>
      <c r="Y24" s="188"/>
      <c r="Z24" s="188"/>
      <c r="AA24" s="188"/>
      <c r="AB24" s="188"/>
      <c r="AC24" s="188">
        <v>0</v>
      </c>
      <c r="AD24" s="188"/>
      <c r="AE24" s="188"/>
      <c r="AF24" s="188"/>
      <c r="AG24" s="188"/>
      <c r="AH24" s="188"/>
      <c r="AI24" s="188"/>
      <c r="AJ24" s="188"/>
      <c r="AK24" s="188">
        <v>100</v>
      </c>
      <c r="AL24" s="188"/>
      <c r="AM24" s="188"/>
      <c r="AN24" s="188"/>
      <c r="AO24" s="188"/>
      <c r="AP24" s="188"/>
      <c r="AQ24" s="188"/>
      <c r="AR24" s="188"/>
      <c r="AS24" s="188"/>
      <c r="AT24" s="188" t="s">
        <v>180</v>
      </c>
      <c r="AU24" s="188"/>
      <c r="AV24" s="188"/>
      <c r="AW24" s="188"/>
      <c r="AX24" s="188"/>
      <c r="AY24" s="188"/>
      <c r="AZ24" s="188"/>
      <c r="BA24" s="188"/>
      <c r="BB24" s="188"/>
      <c r="BC24" s="188"/>
      <c r="BD24" s="188">
        <v>2</v>
      </c>
      <c r="BE24" s="188"/>
      <c r="BF24" s="188"/>
      <c r="BG24" s="188"/>
      <c r="BH24" s="188"/>
      <c r="BI24" s="188"/>
      <c r="BJ24" s="188"/>
      <c r="BK24" s="188"/>
      <c r="BL24" s="188"/>
    </row>
    <row r="25" spans="1:64" ht="15">
      <c r="A25" s="174" t="s">
        <v>339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6" spans="1:64" ht="15">
      <c r="A26" s="174" t="s">
        <v>340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7" spans="1:64" ht="15">
      <c r="A27" s="174" t="s">
        <v>341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</row>
    <row r="28" spans="1:64" ht="15">
      <c r="A28" s="174" t="s">
        <v>342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64" ht="15">
      <c r="A29" s="174" t="s">
        <v>343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15">
      <c r="A30" s="174" t="s">
        <v>344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64" ht="15">
      <c r="A31" s="174" t="s">
        <v>269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</row>
    <row r="32" spans="1:64" ht="15">
      <c r="A32" s="174" t="s">
        <v>345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88">
        <v>0</v>
      </c>
      <c r="V32" s="188"/>
      <c r="W32" s="188"/>
      <c r="X32" s="188"/>
      <c r="Y32" s="188"/>
      <c r="Z32" s="188"/>
      <c r="AA32" s="188"/>
      <c r="AB32" s="188"/>
      <c r="AC32" s="188">
        <v>0</v>
      </c>
      <c r="AD32" s="188"/>
      <c r="AE32" s="188"/>
      <c r="AF32" s="188"/>
      <c r="AG32" s="188"/>
      <c r="AH32" s="188"/>
      <c r="AI32" s="188"/>
      <c r="AJ32" s="188"/>
      <c r="AK32" s="188">
        <v>100</v>
      </c>
      <c r="AL32" s="188"/>
      <c r="AM32" s="188"/>
      <c r="AN32" s="188"/>
      <c r="AO32" s="188"/>
      <c r="AP32" s="188"/>
      <c r="AQ32" s="188"/>
      <c r="AR32" s="188"/>
      <c r="AS32" s="188"/>
      <c r="AT32" s="188" t="s">
        <v>32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>
        <v>2</v>
      </c>
      <c r="BE32" s="188"/>
      <c r="BF32" s="188"/>
      <c r="BG32" s="188"/>
      <c r="BH32" s="188"/>
      <c r="BI32" s="188"/>
      <c r="BJ32" s="188"/>
      <c r="BK32" s="188"/>
      <c r="BL32" s="188"/>
    </row>
    <row r="33" spans="1:64" ht="15">
      <c r="A33" s="174" t="s">
        <v>346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64" ht="15">
      <c r="A34" s="174" t="s">
        <v>347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  <row r="35" spans="1:64" ht="15">
      <c r="A35" s="174" t="s">
        <v>348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</row>
    <row r="36" spans="1:64" ht="15">
      <c r="A36" s="174" t="s">
        <v>349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</row>
    <row r="37" spans="1:64" ht="15">
      <c r="A37" s="174" t="s">
        <v>350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</row>
    <row r="38" spans="1:64" ht="15">
      <c r="A38" s="174" t="s">
        <v>351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</row>
    <row r="39" spans="1:64" ht="15">
      <c r="A39" s="174" t="s">
        <v>352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</row>
    <row r="40" spans="1:64" ht="15">
      <c r="A40" s="174" t="s">
        <v>258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</row>
    <row r="41" spans="1:64" ht="15">
      <c r="A41" s="174" t="s">
        <v>259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</row>
    <row r="42" spans="1:64" ht="15">
      <c r="A42" s="174" t="s">
        <v>353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88">
        <v>0</v>
      </c>
      <c r="V42" s="188"/>
      <c r="W42" s="188"/>
      <c r="X42" s="188"/>
      <c r="Y42" s="188"/>
      <c r="Z42" s="188"/>
      <c r="AA42" s="188"/>
      <c r="AB42" s="188"/>
      <c r="AC42" s="188">
        <v>0</v>
      </c>
      <c r="AD42" s="188"/>
      <c r="AE42" s="188"/>
      <c r="AF42" s="188"/>
      <c r="AG42" s="188"/>
      <c r="AH42" s="188"/>
      <c r="AI42" s="188"/>
      <c r="AJ42" s="188"/>
      <c r="AK42" s="188">
        <v>100</v>
      </c>
      <c r="AL42" s="188"/>
      <c r="AM42" s="188"/>
      <c r="AN42" s="188"/>
      <c r="AO42" s="188"/>
      <c r="AP42" s="188"/>
      <c r="AQ42" s="188"/>
      <c r="AR42" s="188"/>
      <c r="AS42" s="188"/>
      <c r="AT42" s="188" t="s">
        <v>32</v>
      </c>
      <c r="AU42" s="188"/>
      <c r="AV42" s="188"/>
      <c r="AW42" s="188"/>
      <c r="AX42" s="188"/>
      <c r="AY42" s="188"/>
      <c r="AZ42" s="188"/>
      <c r="BA42" s="188"/>
      <c r="BB42" s="188"/>
      <c r="BC42" s="188"/>
      <c r="BD42" s="188">
        <v>2</v>
      </c>
      <c r="BE42" s="188"/>
      <c r="BF42" s="188"/>
      <c r="BG42" s="188"/>
      <c r="BH42" s="188"/>
      <c r="BI42" s="188"/>
      <c r="BJ42" s="188"/>
      <c r="BK42" s="188"/>
      <c r="BL42" s="188"/>
    </row>
    <row r="43" spans="1:64" ht="15">
      <c r="A43" s="174" t="s">
        <v>354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</row>
    <row r="44" spans="1:64" ht="15">
      <c r="A44" s="174" t="s">
        <v>355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</row>
    <row r="45" spans="1:64" ht="15">
      <c r="A45" s="174" t="s">
        <v>356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</row>
    <row r="46" spans="1:64" ht="15">
      <c r="A46" s="174" t="s">
        <v>357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</row>
    <row r="47" spans="1:64" ht="15">
      <c r="A47" s="174" t="s">
        <v>358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</row>
    <row r="48" spans="1:64" ht="15">
      <c r="A48" s="174" t="s">
        <v>359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</row>
    <row r="49" spans="1:64" ht="15">
      <c r="A49" s="174" t="s">
        <v>344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</row>
    <row r="50" spans="1:64" ht="15">
      <c r="A50" s="174" t="s">
        <v>269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</row>
    <row r="51" spans="1:64" ht="15">
      <c r="A51" s="174" t="s">
        <v>360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8">
        <v>0</v>
      </c>
      <c r="V51" s="188"/>
      <c r="W51" s="188"/>
      <c r="X51" s="188"/>
      <c r="Y51" s="188"/>
      <c r="Z51" s="188"/>
      <c r="AA51" s="188"/>
      <c r="AB51" s="188"/>
      <c r="AC51" s="188">
        <v>0</v>
      </c>
      <c r="AD51" s="188"/>
      <c r="AE51" s="188"/>
      <c r="AF51" s="188"/>
      <c r="AG51" s="188"/>
      <c r="AH51" s="188"/>
      <c r="AI51" s="188"/>
      <c r="AJ51" s="188"/>
      <c r="AK51" s="188">
        <v>100</v>
      </c>
      <c r="AL51" s="188"/>
      <c r="AM51" s="188"/>
      <c r="AN51" s="188"/>
      <c r="AO51" s="188"/>
      <c r="AP51" s="188"/>
      <c r="AQ51" s="188"/>
      <c r="AR51" s="188"/>
      <c r="AS51" s="188"/>
      <c r="AT51" s="188" t="s">
        <v>180</v>
      </c>
      <c r="AU51" s="188"/>
      <c r="AV51" s="188"/>
      <c r="AW51" s="188"/>
      <c r="AX51" s="188"/>
      <c r="AY51" s="188"/>
      <c r="AZ51" s="188"/>
      <c r="BA51" s="188"/>
      <c r="BB51" s="188"/>
      <c r="BC51" s="188"/>
      <c r="BD51" s="188">
        <v>2</v>
      </c>
      <c r="BE51" s="188"/>
      <c r="BF51" s="188"/>
      <c r="BG51" s="188"/>
      <c r="BH51" s="188"/>
      <c r="BI51" s="188"/>
      <c r="BJ51" s="188"/>
      <c r="BK51" s="188"/>
      <c r="BL51" s="188"/>
    </row>
    <row r="52" spans="1:64" ht="15">
      <c r="A52" s="174" t="s">
        <v>361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</row>
    <row r="53" spans="1:64" ht="15">
      <c r="A53" s="174" t="s">
        <v>362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64" ht="15">
      <c r="A54" s="174" t="s">
        <v>363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</row>
    <row r="55" spans="1:64" ht="15">
      <c r="A55" s="174" t="s">
        <v>364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</row>
    <row r="56" spans="1:64" ht="15">
      <c r="A56" s="174" t="s">
        <v>365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</row>
    <row r="57" spans="1:64" ht="15">
      <c r="A57" s="174" t="s">
        <v>90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88">
        <v>0</v>
      </c>
      <c r="V57" s="188"/>
      <c r="W57" s="188"/>
      <c r="X57" s="188"/>
      <c r="Y57" s="188"/>
      <c r="Z57" s="188"/>
      <c r="AA57" s="188"/>
      <c r="AB57" s="188"/>
      <c r="AC57" s="188">
        <v>0</v>
      </c>
      <c r="AD57" s="188"/>
      <c r="AE57" s="188"/>
      <c r="AF57" s="188"/>
      <c r="AG57" s="188"/>
      <c r="AH57" s="188"/>
      <c r="AI57" s="188"/>
      <c r="AJ57" s="188"/>
      <c r="AK57" s="188">
        <v>100</v>
      </c>
      <c r="AL57" s="188"/>
      <c r="AM57" s="188"/>
      <c r="AN57" s="188"/>
      <c r="AO57" s="188"/>
      <c r="AP57" s="188"/>
      <c r="AQ57" s="188"/>
      <c r="AR57" s="188"/>
      <c r="AS57" s="188"/>
      <c r="AT57" s="188" t="s">
        <v>180</v>
      </c>
      <c r="AU57" s="188"/>
      <c r="AV57" s="188"/>
      <c r="AW57" s="188"/>
      <c r="AX57" s="188"/>
      <c r="AY57" s="188"/>
      <c r="AZ57" s="188"/>
      <c r="BA57" s="188"/>
      <c r="BB57" s="188"/>
      <c r="BC57" s="188"/>
      <c r="BD57" s="188">
        <v>2</v>
      </c>
      <c r="BE57" s="188"/>
      <c r="BF57" s="188"/>
      <c r="BG57" s="188"/>
      <c r="BH57" s="188"/>
      <c r="BI57" s="188"/>
      <c r="BJ57" s="188"/>
      <c r="BK57" s="188"/>
      <c r="BL57" s="188"/>
    </row>
    <row r="58" spans="1:64" ht="15">
      <c r="A58" s="174" t="s">
        <v>366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</row>
    <row r="59" spans="1:64" ht="15">
      <c r="A59" s="174" t="s">
        <v>367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</row>
    <row r="60" spans="1:64" ht="15">
      <c r="A60" s="174" t="s">
        <v>368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</row>
    <row r="61" spans="1:64" ht="15">
      <c r="A61" s="174" t="s">
        <v>369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</row>
    <row r="62" spans="1:64" ht="15">
      <c r="A62" s="174" t="s">
        <v>370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88" t="s">
        <v>100</v>
      </c>
      <c r="V62" s="188"/>
      <c r="W62" s="188"/>
      <c r="X62" s="188"/>
      <c r="Y62" s="188"/>
      <c r="Z62" s="188"/>
      <c r="AA62" s="188"/>
      <c r="AB62" s="188"/>
      <c r="AC62" s="188" t="s">
        <v>100</v>
      </c>
      <c r="AD62" s="188"/>
      <c r="AE62" s="188"/>
      <c r="AF62" s="188"/>
      <c r="AG62" s="188"/>
      <c r="AH62" s="188"/>
      <c r="AI62" s="188"/>
      <c r="AJ62" s="188"/>
      <c r="AK62" s="188" t="s">
        <v>100</v>
      </c>
      <c r="AL62" s="188"/>
      <c r="AM62" s="188"/>
      <c r="AN62" s="188"/>
      <c r="AO62" s="188"/>
      <c r="AP62" s="188"/>
      <c r="AQ62" s="188"/>
      <c r="AR62" s="188"/>
      <c r="AS62" s="188"/>
      <c r="AT62" s="188" t="s">
        <v>100</v>
      </c>
      <c r="AU62" s="188"/>
      <c r="AV62" s="188"/>
      <c r="AW62" s="188"/>
      <c r="AX62" s="188"/>
      <c r="AY62" s="188"/>
      <c r="AZ62" s="188"/>
      <c r="BA62" s="188"/>
      <c r="BB62" s="188"/>
      <c r="BC62" s="188"/>
      <c r="BD62" s="188">
        <f>(BD66+BD70)/2</f>
        <v>2</v>
      </c>
      <c r="BE62" s="188"/>
      <c r="BF62" s="188"/>
      <c r="BG62" s="188"/>
      <c r="BH62" s="188"/>
      <c r="BI62" s="188"/>
      <c r="BJ62" s="188"/>
      <c r="BK62" s="188"/>
      <c r="BL62" s="188"/>
    </row>
    <row r="63" spans="1:64" ht="15">
      <c r="A63" s="174" t="s">
        <v>371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</row>
    <row r="64" spans="1:64" ht="15">
      <c r="A64" s="174" t="s">
        <v>372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</row>
    <row r="65" spans="1:64" ht="15">
      <c r="A65" s="174" t="s">
        <v>116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88"/>
      <c r="BE65" s="188"/>
      <c r="BF65" s="188"/>
      <c r="BG65" s="188"/>
      <c r="BH65" s="188"/>
      <c r="BI65" s="188"/>
      <c r="BJ65" s="188"/>
      <c r="BK65" s="188"/>
      <c r="BL65" s="188"/>
    </row>
    <row r="66" spans="1:64" ht="15">
      <c r="A66" s="174" t="s">
        <v>76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88">
        <v>0</v>
      </c>
      <c r="V66" s="188"/>
      <c r="W66" s="188"/>
      <c r="X66" s="188"/>
      <c r="Y66" s="188"/>
      <c r="Z66" s="188"/>
      <c r="AA66" s="188"/>
      <c r="AB66" s="188"/>
      <c r="AC66" s="188">
        <v>0</v>
      </c>
      <c r="AD66" s="188"/>
      <c r="AE66" s="188"/>
      <c r="AF66" s="188"/>
      <c r="AG66" s="188"/>
      <c r="AH66" s="188"/>
      <c r="AI66" s="188"/>
      <c r="AJ66" s="188"/>
      <c r="AK66" s="188">
        <v>100</v>
      </c>
      <c r="AL66" s="188"/>
      <c r="AM66" s="188"/>
      <c r="AN66" s="188"/>
      <c r="AO66" s="188"/>
      <c r="AP66" s="188"/>
      <c r="AQ66" s="188"/>
      <c r="AR66" s="188"/>
      <c r="AS66" s="188"/>
      <c r="AT66" s="188" t="s">
        <v>32</v>
      </c>
      <c r="AU66" s="188"/>
      <c r="AV66" s="188"/>
      <c r="AW66" s="188"/>
      <c r="AX66" s="188"/>
      <c r="AY66" s="188"/>
      <c r="AZ66" s="188"/>
      <c r="BA66" s="188"/>
      <c r="BB66" s="188"/>
      <c r="BC66" s="188"/>
      <c r="BD66" s="188">
        <v>2</v>
      </c>
      <c r="BE66" s="188"/>
      <c r="BF66" s="188"/>
      <c r="BG66" s="188"/>
      <c r="BH66" s="188"/>
      <c r="BI66" s="188"/>
      <c r="BJ66" s="188"/>
      <c r="BK66" s="188"/>
      <c r="BL66" s="188"/>
    </row>
    <row r="67" spans="1:64" ht="15">
      <c r="A67" s="174" t="s">
        <v>373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</row>
    <row r="68" spans="1:64" ht="15">
      <c r="A68" s="174" t="s">
        <v>374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</row>
    <row r="69" spans="1:64" ht="15">
      <c r="A69" s="174" t="s">
        <v>290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</row>
    <row r="70" spans="1:64" ht="15">
      <c r="A70" s="174" t="s">
        <v>375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88" t="s">
        <v>100</v>
      </c>
      <c r="V70" s="188"/>
      <c r="W70" s="188"/>
      <c r="X70" s="188"/>
      <c r="Y70" s="188"/>
      <c r="Z70" s="188"/>
      <c r="AA70" s="188"/>
      <c r="AB70" s="188"/>
      <c r="AC70" s="188" t="s">
        <v>100</v>
      </c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 t="s">
        <v>180</v>
      </c>
      <c r="AU70" s="188"/>
      <c r="AV70" s="188"/>
      <c r="AW70" s="188"/>
      <c r="AX70" s="188"/>
      <c r="AY70" s="188"/>
      <c r="AZ70" s="188"/>
      <c r="BA70" s="188"/>
      <c r="BB70" s="188"/>
      <c r="BC70" s="188"/>
      <c r="BD70" s="188">
        <v>2</v>
      </c>
      <c r="BE70" s="188"/>
      <c r="BF70" s="188"/>
      <c r="BG70" s="188"/>
      <c r="BH70" s="188"/>
      <c r="BI70" s="188"/>
      <c r="BJ70" s="188"/>
      <c r="BK70" s="188"/>
      <c r="BL70" s="188"/>
    </row>
    <row r="71" spans="1:64" ht="15">
      <c r="A71" s="174" t="s">
        <v>376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</row>
    <row r="72" spans="1:64" ht="15">
      <c r="A72" s="174" t="s">
        <v>377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</row>
    <row r="73" spans="1:64" ht="15">
      <c r="A73" s="174" t="s">
        <v>378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</row>
    <row r="74" spans="1:64" ht="15">
      <c r="A74" s="174" t="s">
        <v>379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</row>
    <row r="75" spans="1:64" ht="15">
      <c r="A75" s="174" t="s">
        <v>380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88">
        <v>0</v>
      </c>
      <c r="V75" s="188"/>
      <c r="W75" s="188"/>
      <c r="X75" s="188"/>
      <c r="Y75" s="188"/>
      <c r="Z75" s="188"/>
      <c r="AA75" s="188"/>
      <c r="AB75" s="188"/>
      <c r="AC75" s="188">
        <v>0</v>
      </c>
      <c r="AD75" s="188"/>
      <c r="AE75" s="188"/>
      <c r="AF75" s="188"/>
      <c r="AG75" s="188"/>
      <c r="AH75" s="188"/>
      <c r="AI75" s="188"/>
      <c r="AJ75" s="188"/>
      <c r="AK75" s="188">
        <v>100</v>
      </c>
      <c r="AL75" s="188"/>
      <c r="AM75" s="188"/>
      <c r="AN75" s="188"/>
      <c r="AO75" s="188"/>
      <c r="AP75" s="188"/>
      <c r="AQ75" s="188"/>
      <c r="AR75" s="188"/>
      <c r="AS75" s="188"/>
      <c r="AT75" s="188" t="s">
        <v>100</v>
      </c>
      <c r="AU75" s="188"/>
      <c r="AV75" s="188"/>
      <c r="AW75" s="188"/>
      <c r="AX75" s="188"/>
      <c r="AY75" s="188"/>
      <c r="AZ75" s="188"/>
      <c r="BA75" s="188"/>
      <c r="BB75" s="188"/>
      <c r="BC75" s="188"/>
      <c r="BD75" s="188" t="s">
        <v>100</v>
      </c>
      <c r="BE75" s="188"/>
      <c r="BF75" s="188"/>
      <c r="BG75" s="188"/>
      <c r="BH75" s="188"/>
      <c r="BI75" s="188"/>
      <c r="BJ75" s="188"/>
      <c r="BK75" s="188"/>
      <c r="BL75" s="188"/>
    </row>
    <row r="76" spans="1:64" ht="15">
      <c r="A76" s="174" t="s">
        <v>381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</row>
    <row r="77" spans="1:64" ht="15">
      <c r="A77" s="174" t="s">
        <v>382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88">
        <v>0</v>
      </c>
      <c r="V77" s="188"/>
      <c r="W77" s="188"/>
      <c r="X77" s="188"/>
      <c r="Y77" s="188"/>
      <c r="Z77" s="188"/>
      <c r="AA77" s="188"/>
      <c r="AB77" s="188"/>
      <c r="AC77" s="188">
        <v>0</v>
      </c>
      <c r="AD77" s="188"/>
      <c r="AE77" s="188"/>
      <c r="AF77" s="188"/>
      <c r="AG77" s="188"/>
      <c r="AH77" s="188"/>
      <c r="AI77" s="188"/>
      <c r="AJ77" s="188"/>
      <c r="AK77" s="188">
        <v>100</v>
      </c>
      <c r="AL77" s="188"/>
      <c r="AM77" s="188"/>
      <c r="AN77" s="188"/>
      <c r="AO77" s="188"/>
      <c r="AP77" s="188"/>
      <c r="AQ77" s="188"/>
      <c r="AR77" s="188"/>
      <c r="AS77" s="188"/>
      <c r="AT77" s="188" t="s">
        <v>100</v>
      </c>
      <c r="AU77" s="188"/>
      <c r="AV77" s="188"/>
      <c r="AW77" s="188"/>
      <c r="AX77" s="188"/>
      <c r="AY77" s="188"/>
      <c r="AZ77" s="188"/>
      <c r="BA77" s="188"/>
      <c r="BB77" s="188"/>
      <c r="BC77" s="188"/>
      <c r="BD77" s="188" t="s">
        <v>100</v>
      </c>
      <c r="BE77" s="188"/>
      <c r="BF77" s="188"/>
      <c r="BG77" s="188"/>
      <c r="BH77" s="188"/>
      <c r="BI77" s="188"/>
      <c r="BJ77" s="188"/>
      <c r="BK77" s="188"/>
      <c r="BL77" s="188"/>
    </row>
    <row r="78" spans="1:64" ht="15">
      <c r="A78" s="174" t="s">
        <v>383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</row>
    <row r="79" spans="1:64" ht="15">
      <c r="A79" s="174" t="s">
        <v>384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</row>
    <row r="80" spans="1:64" ht="15">
      <c r="A80" s="174" t="s">
        <v>385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88">
        <v>0</v>
      </c>
      <c r="V80" s="188"/>
      <c r="W80" s="188"/>
      <c r="X80" s="188"/>
      <c r="Y80" s="188"/>
      <c r="Z80" s="188"/>
      <c r="AA80" s="188"/>
      <c r="AB80" s="188"/>
      <c r="AC80" s="188">
        <v>0</v>
      </c>
      <c r="AD80" s="188"/>
      <c r="AE80" s="188"/>
      <c r="AF80" s="188"/>
      <c r="AG80" s="188"/>
      <c r="AH80" s="188"/>
      <c r="AI80" s="188"/>
      <c r="AJ80" s="188"/>
      <c r="AK80" s="188">
        <v>100</v>
      </c>
      <c r="AL80" s="188"/>
      <c r="AM80" s="188"/>
      <c r="AN80" s="188"/>
      <c r="AO80" s="188"/>
      <c r="AP80" s="188"/>
      <c r="AQ80" s="188"/>
      <c r="AR80" s="188"/>
      <c r="AS80" s="188"/>
      <c r="AT80" s="188" t="s">
        <v>100</v>
      </c>
      <c r="AU80" s="188"/>
      <c r="AV80" s="188"/>
      <c r="AW80" s="188"/>
      <c r="AX80" s="188"/>
      <c r="AY80" s="188"/>
      <c r="AZ80" s="188"/>
      <c r="BA80" s="188"/>
      <c r="BB80" s="188"/>
      <c r="BC80" s="188"/>
      <c r="BD80" s="188" t="s">
        <v>100</v>
      </c>
      <c r="BE80" s="188"/>
      <c r="BF80" s="188"/>
      <c r="BG80" s="188"/>
      <c r="BH80" s="188"/>
      <c r="BI80" s="188"/>
      <c r="BJ80" s="188"/>
      <c r="BK80" s="188"/>
      <c r="BL80" s="188"/>
    </row>
    <row r="81" spans="1:64" ht="16.5">
      <c r="A81" s="174" t="s">
        <v>386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</row>
    <row r="82" spans="1:64" ht="15">
      <c r="A82" s="174" t="s">
        <v>387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 t="s">
        <v>32</v>
      </c>
      <c r="AU82" s="188"/>
      <c r="AV82" s="188"/>
      <c r="AW82" s="188"/>
      <c r="AX82" s="188"/>
      <c r="AY82" s="188"/>
      <c r="AZ82" s="188"/>
      <c r="BA82" s="188"/>
      <c r="BB82" s="188"/>
      <c r="BC82" s="188"/>
      <c r="BD82" s="188">
        <f>BD85</f>
        <v>2</v>
      </c>
      <c r="BE82" s="188"/>
      <c r="BF82" s="188"/>
      <c r="BG82" s="188"/>
      <c r="BH82" s="188"/>
      <c r="BI82" s="188"/>
      <c r="BJ82" s="188"/>
      <c r="BK82" s="188"/>
      <c r="BL82" s="188"/>
    </row>
    <row r="83" spans="1:64" ht="15">
      <c r="A83" s="174" t="s">
        <v>388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</row>
    <row r="84" spans="1:64" ht="15">
      <c r="A84" s="174" t="s">
        <v>389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</row>
    <row r="85" spans="1:64" ht="15">
      <c r="A85" s="174" t="s">
        <v>322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88">
        <v>0</v>
      </c>
      <c r="V85" s="188"/>
      <c r="W85" s="188"/>
      <c r="X85" s="188"/>
      <c r="Y85" s="188"/>
      <c r="Z85" s="188"/>
      <c r="AA85" s="188"/>
      <c r="AB85" s="188"/>
      <c r="AC85" s="188">
        <v>0</v>
      </c>
      <c r="AD85" s="188"/>
      <c r="AE85" s="188"/>
      <c r="AF85" s="188"/>
      <c r="AG85" s="188"/>
      <c r="AH85" s="188"/>
      <c r="AI85" s="188"/>
      <c r="AJ85" s="188"/>
      <c r="AK85" s="188">
        <v>100</v>
      </c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>
        <v>2</v>
      </c>
      <c r="BE85" s="188"/>
      <c r="BF85" s="188"/>
      <c r="BG85" s="188"/>
      <c r="BH85" s="188"/>
      <c r="BI85" s="188"/>
      <c r="BJ85" s="188"/>
      <c r="BK85" s="188"/>
      <c r="BL85" s="188"/>
    </row>
    <row r="86" spans="1:64" ht="15">
      <c r="A86" s="174" t="s">
        <v>390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</row>
    <row r="87" spans="1:64" ht="15">
      <c r="A87" s="174" t="s">
        <v>391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</row>
    <row r="88" spans="1:64" ht="15">
      <c r="A88" s="174" t="s">
        <v>392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</row>
    <row r="89" spans="1:64" ht="15">
      <c r="A89" s="174" t="s">
        <v>393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</row>
    <row r="90" spans="1:64" ht="15">
      <c r="A90" s="174" t="s">
        <v>394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88" t="s">
        <v>100</v>
      </c>
      <c r="V90" s="188"/>
      <c r="W90" s="188"/>
      <c r="X90" s="188"/>
      <c r="Y90" s="188"/>
      <c r="Z90" s="188"/>
      <c r="AA90" s="188"/>
      <c r="AB90" s="188"/>
      <c r="AC90" s="188" t="s">
        <v>100</v>
      </c>
      <c r="AD90" s="188"/>
      <c r="AE90" s="188"/>
      <c r="AF90" s="188"/>
      <c r="AG90" s="188"/>
      <c r="AH90" s="188"/>
      <c r="AI90" s="188"/>
      <c r="AJ90" s="188"/>
      <c r="AK90" s="188" t="s">
        <v>100</v>
      </c>
      <c r="AL90" s="188"/>
      <c r="AM90" s="188"/>
      <c r="AN90" s="188"/>
      <c r="AO90" s="188"/>
      <c r="AP90" s="188"/>
      <c r="AQ90" s="188"/>
      <c r="AR90" s="188"/>
      <c r="AS90" s="188"/>
      <c r="AT90" s="188" t="s">
        <v>100</v>
      </c>
      <c r="AU90" s="188"/>
      <c r="AV90" s="188"/>
      <c r="AW90" s="188"/>
      <c r="AX90" s="188"/>
      <c r="AY90" s="188"/>
      <c r="AZ90" s="188"/>
      <c r="BA90" s="188"/>
      <c r="BB90" s="188"/>
      <c r="BC90" s="188"/>
      <c r="BD90" s="188">
        <f>(BD97+BD102)/2</f>
        <v>2</v>
      </c>
      <c r="BE90" s="188"/>
      <c r="BF90" s="188"/>
      <c r="BG90" s="188"/>
      <c r="BH90" s="188"/>
      <c r="BI90" s="188"/>
      <c r="BJ90" s="188"/>
      <c r="BK90" s="188"/>
      <c r="BL90" s="188"/>
    </row>
    <row r="91" spans="1:64" ht="15">
      <c r="A91" s="174" t="s">
        <v>395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</row>
    <row r="92" spans="1:64" ht="15">
      <c r="A92" s="174" t="s">
        <v>396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</row>
    <row r="93" spans="1:64" ht="15">
      <c r="A93" s="174" t="s">
        <v>397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</row>
    <row r="94" spans="1:64" ht="15">
      <c r="A94" s="174" t="s">
        <v>398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</row>
    <row r="95" spans="1:64" ht="15">
      <c r="A95" s="174" t="s">
        <v>399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</row>
    <row r="96" spans="1:64" ht="15">
      <c r="A96" s="174" t="s">
        <v>116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88"/>
      <c r="BE96" s="188"/>
      <c r="BF96" s="188"/>
      <c r="BG96" s="188"/>
      <c r="BH96" s="188"/>
      <c r="BI96" s="188"/>
      <c r="BJ96" s="188"/>
      <c r="BK96" s="188"/>
      <c r="BL96" s="188"/>
    </row>
    <row r="97" spans="1:64" ht="15">
      <c r="A97" s="174" t="s">
        <v>133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88">
        <v>0</v>
      </c>
      <c r="V97" s="188"/>
      <c r="W97" s="188"/>
      <c r="X97" s="188"/>
      <c r="Y97" s="188"/>
      <c r="Z97" s="188"/>
      <c r="AA97" s="188"/>
      <c r="AB97" s="188"/>
      <c r="AC97" s="188">
        <v>0</v>
      </c>
      <c r="AD97" s="188"/>
      <c r="AE97" s="188"/>
      <c r="AF97" s="188"/>
      <c r="AG97" s="188"/>
      <c r="AH97" s="188"/>
      <c r="AI97" s="188"/>
      <c r="AJ97" s="188"/>
      <c r="AK97" s="188">
        <v>100</v>
      </c>
      <c r="AL97" s="188"/>
      <c r="AM97" s="188"/>
      <c r="AN97" s="188"/>
      <c r="AO97" s="188"/>
      <c r="AP97" s="188"/>
      <c r="AQ97" s="188"/>
      <c r="AR97" s="188"/>
      <c r="AS97" s="188"/>
      <c r="AT97" s="188" t="s">
        <v>32</v>
      </c>
      <c r="AU97" s="188"/>
      <c r="AV97" s="188"/>
      <c r="AW97" s="188"/>
      <c r="AX97" s="188"/>
      <c r="AY97" s="188"/>
      <c r="AZ97" s="188"/>
      <c r="BA97" s="188"/>
      <c r="BB97" s="188"/>
      <c r="BC97" s="188"/>
      <c r="BD97" s="188">
        <v>2</v>
      </c>
      <c r="BE97" s="188"/>
      <c r="BF97" s="188"/>
      <c r="BG97" s="188"/>
      <c r="BH97" s="188"/>
      <c r="BI97" s="188"/>
      <c r="BJ97" s="188"/>
      <c r="BK97" s="188"/>
      <c r="BL97" s="188"/>
    </row>
    <row r="98" spans="1:64" ht="15">
      <c r="A98" s="174" t="s">
        <v>400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</row>
    <row r="99" spans="1:64" ht="15">
      <c r="A99" s="174" t="s">
        <v>401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</row>
    <row r="100" spans="1:64" ht="15">
      <c r="A100" s="174" t="s">
        <v>402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</row>
    <row r="101" spans="1:64" ht="15">
      <c r="A101" s="174" t="s">
        <v>403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</row>
    <row r="102" spans="1:64" ht="15">
      <c r="A102" s="174" t="s">
        <v>135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88">
        <v>0</v>
      </c>
      <c r="V102" s="188"/>
      <c r="W102" s="188"/>
      <c r="X102" s="188"/>
      <c r="Y102" s="188"/>
      <c r="Z102" s="188"/>
      <c r="AA102" s="188"/>
      <c r="AB102" s="188"/>
      <c r="AC102" s="188">
        <v>0</v>
      </c>
      <c r="AD102" s="188"/>
      <c r="AE102" s="188"/>
      <c r="AF102" s="188"/>
      <c r="AG102" s="188"/>
      <c r="AH102" s="188"/>
      <c r="AI102" s="188"/>
      <c r="AJ102" s="188"/>
      <c r="AK102" s="188">
        <v>100</v>
      </c>
      <c r="AL102" s="188"/>
      <c r="AM102" s="188"/>
      <c r="AN102" s="188"/>
      <c r="AO102" s="188"/>
      <c r="AP102" s="188"/>
      <c r="AQ102" s="188"/>
      <c r="AR102" s="188"/>
      <c r="AS102" s="188"/>
      <c r="AT102" s="188" t="s">
        <v>180</v>
      </c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>
        <v>2</v>
      </c>
      <c r="BE102" s="188"/>
      <c r="BF102" s="188"/>
      <c r="BG102" s="188"/>
      <c r="BH102" s="188"/>
      <c r="BI102" s="188"/>
      <c r="BJ102" s="188"/>
      <c r="BK102" s="188"/>
      <c r="BL102" s="188"/>
    </row>
    <row r="103" spans="1:64" ht="15">
      <c r="A103" s="174" t="s">
        <v>404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</row>
    <row r="104" spans="1:64" ht="15">
      <c r="A104" s="174" t="s">
        <v>405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</row>
    <row r="105" spans="1:64" ht="15">
      <c r="A105" s="174" t="s">
        <v>406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</row>
    <row r="106" spans="1:64" ht="15">
      <c r="A106" s="174" t="s">
        <v>362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</row>
    <row r="107" spans="1:64" ht="15">
      <c r="A107" s="174" t="s">
        <v>407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</row>
    <row r="108" spans="1:64" ht="15">
      <c r="A108" s="174" t="s">
        <v>408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</row>
    <row r="109" spans="1:64" ht="15">
      <c r="A109" s="174" t="s">
        <v>409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</row>
    <row r="110" spans="1:64" ht="15">
      <c r="A110" s="174" t="s">
        <v>410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</row>
    <row r="111" spans="1:64" ht="15">
      <c r="A111" s="174" t="s">
        <v>411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</row>
    <row r="112" spans="1:64" ht="15">
      <c r="A112" s="174" t="s">
        <v>412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88" t="s">
        <v>100</v>
      </c>
      <c r="V112" s="188"/>
      <c r="W112" s="188"/>
      <c r="X112" s="188"/>
      <c r="Y112" s="188"/>
      <c r="Z112" s="188"/>
      <c r="AA112" s="188"/>
      <c r="AB112" s="188"/>
      <c r="AC112" s="188" t="s">
        <v>100</v>
      </c>
      <c r="AD112" s="188"/>
      <c r="AE112" s="188"/>
      <c r="AF112" s="188"/>
      <c r="AG112" s="188"/>
      <c r="AH112" s="188"/>
      <c r="AI112" s="188"/>
      <c r="AJ112" s="188"/>
      <c r="AK112" s="188" t="s">
        <v>100</v>
      </c>
      <c r="AL112" s="188"/>
      <c r="AM112" s="188"/>
      <c r="AN112" s="188"/>
      <c r="AO112" s="188"/>
      <c r="AP112" s="188"/>
      <c r="AQ112" s="188"/>
      <c r="AR112" s="188"/>
      <c r="AS112" s="188"/>
      <c r="AT112" s="188" t="s">
        <v>100</v>
      </c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90">
        <f>(BD8+BD14+BD62+BD82+BD90)/5</f>
        <v>2.2</v>
      </c>
      <c r="BE112" s="190"/>
      <c r="BF112" s="190"/>
      <c r="BG112" s="190"/>
      <c r="BH112" s="190"/>
      <c r="BI112" s="190"/>
      <c r="BJ112" s="190"/>
      <c r="BK112" s="190"/>
      <c r="BL112" s="190"/>
    </row>
    <row r="113" spans="1:64" ht="15">
      <c r="A113" s="174" t="s">
        <v>413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90"/>
      <c r="BE113" s="190"/>
      <c r="BF113" s="190"/>
      <c r="BG113" s="190"/>
      <c r="BH113" s="190"/>
      <c r="BI113" s="190"/>
      <c r="BJ113" s="190"/>
      <c r="BK113" s="190"/>
      <c r="BL113" s="190"/>
    </row>
    <row r="114" spans="1:64" ht="8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</row>
    <row r="115" spans="1:64" ht="24.75" customHeight="1">
      <c r="A115" s="200" t="s">
        <v>414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</row>
    <row r="116" spans="1:64" ht="24.7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</row>
    <row r="117" spans="1:64" ht="15" customHeight="1">
      <c r="A117" s="191" t="s">
        <v>499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58" t="s">
        <v>500</v>
      </c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</row>
  </sheetData>
  <sheetProtection/>
  <mergeCells count="240">
    <mergeCell ref="A115:BL115"/>
    <mergeCell ref="A117:BL117"/>
    <mergeCell ref="A112:T112"/>
    <mergeCell ref="U112:AB113"/>
    <mergeCell ref="AC112:AJ113"/>
    <mergeCell ref="AK112:AS113"/>
    <mergeCell ref="AT112:BC113"/>
    <mergeCell ref="BD112:BL113"/>
    <mergeCell ref="A113:T113"/>
    <mergeCell ref="BD102:BL111"/>
    <mergeCell ref="A103:T103"/>
    <mergeCell ref="A104:T104"/>
    <mergeCell ref="A105:T105"/>
    <mergeCell ref="A106:T106"/>
    <mergeCell ref="A107:T107"/>
    <mergeCell ref="A108:T108"/>
    <mergeCell ref="A109:T109"/>
    <mergeCell ref="A110:T110"/>
    <mergeCell ref="A111:T111"/>
    <mergeCell ref="A101:T101"/>
    <mergeCell ref="A102:T102"/>
    <mergeCell ref="U102:AB111"/>
    <mergeCell ref="AC102:AJ111"/>
    <mergeCell ref="AK102:AS111"/>
    <mergeCell ref="AT102:BC111"/>
    <mergeCell ref="BD96:BL96"/>
    <mergeCell ref="A97:T97"/>
    <mergeCell ref="U97:AB101"/>
    <mergeCell ref="AC97:AJ101"/>
    <mergeCell ref="AK97:AS101"/>
    <mergeCell ref="AT97:BC101"/>
    <mergeCell ref="BD97:BL101"/>
    <mergeCell ref="A98:T98"/>
    <mergeCell ref="A99:T99"/>
    <mergeCell ref="A100:T100"/>
    <mergeCell ref="A95:T95"/>
    <mergeCell ref="A96:T96"/>
    <mergeCell ref="U96:AB96"/>
    <mergeCell ref="AC96:AJ96"/>
    <mergeCell ref="AK96:AS96"/>
    <mergeCell ref="AT96:BC96"/>
    <mergeCell ref="A90:T90"/>
    <mergeCell ref="U90:AB95"/>
    <mergeCell ref="AC90:AJ95"/>
    <mergeCell ref="AK90:AS95"/>
    <mergeCell ref="AT90:BC95"/>
    <mergeCell ref="BD90:BL95"/>
    <mergeCell ref="A91:T91"/>
    <mergeCell ref="A92:T92"/>
    <mergeCell ref="A93:T93"/>
    <mergeCell ref="A94:T94"/>
    <mergeCell ref="A85:T85"/>
    <mergeCell ref="U85:AB89"/>
    <mergeCell ref="AC85:AJ89"/>
    <mergeCell ref="AK85:AS89"/>
    <mergeCell ref="AT85:BC89"/>
    <mergeCell ref="BD85:BL89"/>
    <mergeCell ref="A86:T86"/>
    <mergeCell ref="A87:T87"/>
    <mergeCell ref="A88:T88"/>
    <mergeCell ref="A89:T89"/>
    <mergeCell ref="A82:T82"/>
    <mergeCell ref="U82:AB84"/>
    <mergeCell ref="AC82:AJ84"/>
    <mergeCell ref="AK82:AS84"/>
    <mergeCell ref="AT82:BC84"/>
    <mergeCell ref="BD82:BL84"/>
    <mergeCell ref="A83:T83"/>
    <mergeCell ref="A84:T84"/>
    <mergeCell ref="A80:T80"/>
    <mergeCell ref="U80:AB81"/>
    <mergeCell ref="AC80:AJ81"/>
    <mergeCell ref="AK80:AS81"/>
    <mergeCell ref="AT80:BC81"/>
    <mergeCell ref="BD80:BL81"/>
    <mergeCell ref="A81:T81"/>
    <mergeCell ref="A77:T77"/>
    <mergeCell ref="U77:AB79"/>
    <mergeCell ref="AC77:AJ79"/>
    <mergeCell ref="AK77:AS79"/>
    <mergeCell ref="AT77:BC79"/>
    <mergeCell ref="BD77:BL79"/>
    <mergeCell ref="A78:T78"/>
    <mergeCell ref="A79:T79"/>
    <mergeCell ref="A75:T75"/>
    <mergeCell ref="U75:AB76"/>
    <mergeCell ref="AC75:AJ76"/>
    <mergeCell ref="AK75:AS76"/>
    <mergeCell ref="AT75:BC76"/>
    <mergeCell ref="BD75:BL76"/>
    <mergeCell ref="A76:T76"/>
    <mergeCell ref="A70:T70"/>
    <mergeCell ref="U70:AB74"/>
    <mergeCell ref="AC70:AJ74"/>
    <mergeCell ref="AK70:AS74"/>
    <mergeCell ref="AT70:BC74"/>
    <mergeCell ref="BD70:BL74"/>
    <mergeCell ref="A71:T71"/>
    <mergeCell ref="A72:T72"/>
    <mergeCell ref="A73:T73"/>
    <mergeCell ref="A74:T74"/>
    <mergeCell ref="A66:T66"/>
    <mergeCell ref="U66:AB69"/>
    <mergeCell ref="AC66:AJ69"/>
    <mergeCell ref="AK66:AS69"/>
    <mergeCell ref="AT66:BC69"/>
    <mergeCell ref="BD66:BL69"/>
    <mergeCell ref="A67:T67"/>
    <mergeCell ref="A68:T68"/>
    <mergeCell ref="A69:T69"/>
    <mergeCell ref="A65:T65"/>
    <mergeCell ref="U65:AB65"/>
    <mergeCell ref="AC65:AJ65"/>
    <mergeCell ref="AK65:AS65"/>
    <mergeCell ref="AT65:BC65"/>
    <mergeCell ref="BD65:BL65"/>
    <mergeCell ref="A62:T62"/>
    <mergeCell ref="U62:AB64"/>
    <mergeCell ref="AC62:AJ64"/>
    <mergeCell ref="AK62:AS64"/>
    <mergeCell ref="AT62:BC64"/>
    <mergeCell ref="BD62:BL64"/>
    <mergeCell ref="A63:T63"/>
    <mergeCell ref="A64:T64"/>
    <mergeCell ref="A57:T57"/>
    <mergeCell ref="U57:AB61"/>
    <mergeCell ref="AC57:AJ61"/>
    <mergeCell ref="AK57:AS61"/>
    <mergeCell ref="AT57:BC61"/>
    <mergeCell ref="BD57:BL61"/>
    <mergeCell ref="A58:T58"/>
    <mergeCell ref="A59:T59"/>
    <mergeCell ref="A60:T60"/>
    <mergeCell ref="A61:T61"/>
    <mergeCell ref="AK51:AS56"/>
    <mergeCell ref="AT51:BC56"/>
    <mergeCell ref="BD51:BL56"/>
    <mergeCell ref="A52:T52"/>
    <mergeCell ref="A53:T53"/>
    <mergeCell ref="A54:T54"/>
    <mergeCell ref="A55:T55"/>
    <mergeCell ref="A56:T56"/>
    <mergeCell ref="A50:T50"/>
    <mergeCell ref="A51:T51"/>
    <mergeCell ref="U51:AB56"/>
    <mergeCell ref="AC51:AJ56"/>
    <mergeCell ref="U42:AB50"/>
    <mergeCell ref="AC42:AJ50"/>
    <mergeCell ref="AK42:AS50"/>
    <mergeCell ref="AT42:BC50"/>
    <mergeCell ref="BD42:BL50"/>
    <mergeCell ref="A43:T43"/>
    <mergeCell ref="A44:T44"/>
    <mergeCell ref="A45:T45"/>
    <mergeCell ref="A46:T46"/>
    <mergeCell ref="A47:T47"/>
    <mergeCell ref="A48:T48"/>
    <mergeCell ref="A49:T49"/>
    <mergeCell ref="A37:T37"/>
    <mergeCell ref="A38:T38"/>
    <mergeCell ref="A39:T39"/>
    <mergeCell ref="A40:T40"/>
    <mergeCell ref="A41:T41"/>
    <mergeCell ref="A42:T42"/>
    <mergeCell ref="A32:T32"/>
    <mergeCell ref="U32:AB41"/>
    <mergeCell ref="AC32:AJ41"/>
    <mergeCell ref="AK32:AS41"/>
    <mergeCell ref="AT32:BC41"/>
    <mergeCell ref="BD32:BL41"/>
    <mergeCell ref="A33:T33"/>
    <mergeCell ref="A34:T34"/>
    <mergeCell ref="A35:T35"/>
    <mergeCell ref="A36:T36"/>
    <mergeCell ref="AT24:BC31"/>
    <mergeCell ref="BD24:BL31"/>
    <mergeCell ref="A25:T25"/>
    <mergeCell ref="A26:T26"/>
    <mergeCell ref="A27:T27"/>
    <mergeCell ref="A28:T28"/>
    <mergeCell ref="A29:T29"/>
    <mergeCell ref="A30:T30"/>
    <mergeCell ref="A31:T31"/>
    <mergeCell ref="A22:T22"/>
    <mergeCell ref="A23:T23"/>
    <mergeCell ref="A24:T24"/>
    <mergeCell ref="U24:AB31"/>
    <mergeCell ref="AC24:AJ31"/>
    <mergeCell ref="AK24:AS31"/>
    <mergeCell ref="A17:T17"/>
    <mergeCell ref="U17:AB23"/>
    <mergeCell ref="AC17:AJ23"/>
    <mergeCell ref="AK17:AS23"/>
    <mergeCell ref="AT17:BC23"/>
    <mergeCell ref="BD17:BL23"/>
    <mergeCell ref="A18:T18"/>
    <mergeCell ref="A19:T19"/>
    <mergeCell ref="A20:T20"/>
    <mergeCell ref="A21:T21"/>
    <mergeCell ref="AT14:BC15"/>
    <mergeCell ref="BD14:BL15"/>
    <mergeCell ref="A15:T15"/>
    <mergeCell ref="A16:T16"/>
    <mergeCell ref="U16:AB16"/>
    <mergeCell ref="AC16:AJ16"/>
    <mergeCell ref="AK16:AS16"/>
    <mergeCell ref="AT16:BC16"/>
    <mergeCell ref="BD16:BL16"/>
    <mergeCell ref="A12:T12"/>
    <mergeCell ref="A13:T13"/>
    <mergeCell ref="A14:T14"/>
    <mergeCell ref="U14:AB15"/>
    <mergeCell ref="AC14:AJ15"/>
    <mergeCell ref="AK14:AS15"/>
    <mergeCell ref="BD7:BL7"/>
    <mergeCell ref="A8:T8"/>
    <mergeCell ref="U8:AB13"/>
    <mergeCell ref="AC8:AJ13"/>
    <mergeCell ref="AK8:AS13"/>
    <mergeCell ref="AT8:BC13"/>
    <mergeCell ref="BD8:BL13"/>
    <mergeCell ref="A9:T9"/>
    <mergeCell ref="A10:T10"/>
    <mergeCell ref="A11:T11"/>
    <mergeCell ref="A7:T7"/>
    <mergeCell ref="U7:AB7"/>
    <mergeCell ref="AC7:AJ7"/>
    <mergeCell ref="A4:T6"/>
    <mergeCell ref="AK7:AS7"/>
    <mergeCell ref="AT7:BC7"/>
    <mergeCell ref="A1:BL1"/>
    <mergeCell ref="A2:BL2"/>
    <mergeCell ref="U4:AJ4"/>
    <mergeCell ref="U6:AB6"/>
    <mergeCell ref="AC6:AJ6"/>
    <mergeCell ref="AK4:AS6"/>
    <mergeCell ref="AT4:BC6"/>
    <mergeCell ref="BD4:BL6"/>
    <mergeCell ref="U5:AB5"/>
    <mergeCell ref="AC5:AJ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3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60" zoomScaleSheetLayoutView="160" zoomScalePageLayoutView="0" workbookViewId="0" topLeftCell="A1">
      <selection activeCell="A1" sqref="A1:J1"/>
    </sheetView>
  </sheetViews>
  <sheetFormatPr defaultColWidth="9.140625" defaultRowHeight="15" outlineLevelRow="1"/>
  <cols>
    <col min="5" max="5" width="3.28125" style="0" customWidth="1"/>
    <col min="6" max="6" width="0" style="0" hidden="1" customWidth="1"/>
    <col min="9" max="9" width="13.28125" style="0" customWidth="1"/>
    <col min="10" max="10" width="0" style="0" hidden="1" customWidth="1"/>
  </cols>
  <sheetData>
    <row r="1" spans="1:10" ht="99" customHeight="1">
      <c r="A1" s="201" t="s">
        <v>574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202" t="s">
        <v>417</v>
      </c>
      <c r="B3" s="202"/>
      <c r="C3" s="202"/>
      <c r="D3" s="202"/>
      <c r="E3" s="202"/>
      <c r="F3" s="203" t="s">
        <v>430</v>
      </c>
      <c r="G3" s="203"/>
      <c r="H3" s="203"/>
      <c r="I3" s="203"/>
      <c r="J3" s="203"/>
    </row>
    <row r="4" spans="1:10" ht="15">
      <c r="A4" s="204" t="s">
        <v>455</v>
      </c>
      <c r="B4" s="204"/>
      <c r="C4" s="204"/>
      <c r="D4" s="204"/>
      <c r="E4" s="204"/>
      <c r="F4" s="207" t="s">
        <v>51</v>
      </c>
      <c r="G4" s="207" t="s">
        <v>456</v>
      </c>
      <c r="H4" s="207" t="s">
        <v>457</v>
      </c>
      <c r="I4" s="207" t="s">
        <v>458</v>
      </c>
      <c r="J4" s="207" t="s">
        <v>459</v>
      </c>
    </row>
    <row r="5" spans="1:10" ht="19.5" customHeight="1">
      <c r="A5" s="204"/>
      <c r="B5" s="204"/>
      <c r="C5" s="204"/>
      <c r="D5" s="204"/>
      <c r="E5" s="204"/>
      <c r="F5" s="208"/>
      <c r="G5" s="208"/>
      <c r="H5" s="208"/>
      <c r="I5" s="208"/>
      <c r="J5" s="208"/>
    </row>
    <row r="6" spans="1:10" ht="15">
      <c r="A6" s="205" t="s">
        <v>460</v>
      </c>
      <c r="B6" s="205"/>
      <c r="C6" s="205"/>
      <c r="D6" s="205"/>
      <c r="E6" s="205"/>
      <c r="F6" s="66">
        <f>AVERAGE(F7:F20)</f>
        <v>1.8</v>
      </c>
      <c r="G6" s="66">
        <f>F6</f>
        <v>1.8</v>
      </c>
      <c r="H6" s="66">
        <f>G6</f>
        <v>1.8</v>
      </c>
      <c r="I6" s="66">
        <f>H6</f>
        <v>1.8</v>
      </c>
      <c r="J6" s="66"/>
    </row>
    <row r="7" spans="1:10" ht="15">
      <c r="A7" s="206" t="s">
        <v>431</v>
      </c>
      <c r="B7" s="206"/>
      <c r="C7" s="206"/>
      <c r="D7" s="206"/>
      <c r="E7" s="206"/>
      <c r="F7" s="67">
        <f>'ф.2.1'!BD14</f>
        <v>1</v>
      </c>
      <c r="G7" s="156">
        <f aca="true" t="shared" si="0" ref="G7:H46">F7</f>
        <v>1</v>
      </c>
      <c r="H7" s="156">
        <f t="shared" si="0"/>
        <v>1</v>
      </c>
      <c r="I7" s="156">
        <f aca="true" t="shared" si="1" ref="I7:I46">H7</f>
        <v>1</v>
      </c>
      <c r="J7" s="67"/>
    </row>
    <row r="8" spans="1:10" ht="15">
      <c r="A8" s="206" t="s">
        <v>444</v>
      </c>
      <c r="B8" s="206"/>
      <c r="C8" s="206"/>
      <c r="D8" s="206"/>
      <c r="E8" s="206"/>
      <c r="F8" s="67">
        <f>'ф.2.1'!BD20</f>
        <v>1</v>
      </c>
      <c r="G8" s="156">
        <f t="shared" si="0"/>
        <v>1</v>
      </c>
      <c r="H8" s="156">
        <f t="shared" si="0"/>
        <v>1</v>
      </c>
      <c r="I8" s="156">
        <f t="shared" si="1"/>
        <v>1</v>
      </c>
      <c r="J8" s="67"/>
    </row>
    <row r="9" spans="1:10" ht="15" hidden="1" outlineLevel="1">
      <c r="A9" s="209" t="s">
        <v>432</v>
      </c>
      <c r="B9" s="209"/>
      <c r="C9" s="209"/>
      <c r="D9" s="209"/>
      <c r="E9" s="209"/>
      <c r="F9" s="67"/>
      <c r="G9" s="156">
        <f t="shared" si="0"/>
        <v>0</v>
      </c>
      <c r="H9" s="156">
        <f t="shared" si="0"/>
        <v>0</v>
      </c>
      <c r="I9" s="156">
        <f t="shared" si="1"/>
        <v>0</v>
      </c>
      <c r="J9" s="67"/>
    </row>
    <row r="10" spans="1:10" ht="15" hidden="1" outlineLevel="1">
      <c r="A10" s="209" t="s">
        <v>433</v>
      </c>
      <c r="B10" s="209"/>
      <c r="C10" s="209"/>
      <c r="D10" s="209"/>
      <c r="E10" s="209"/>
      <c r="F10" s="67"/>
      <c r="G10" s="156">
        <f t="shared" si="0"/>
        <v>0</v>
      </c>
      <c r="H10" s="156">
        <f t="shared" si="0"/>
        <v>0</v>
      </c>
      <c r="I10" s="156">
        <f t="shared" si="1"/>
        <v>0</v>
      </c>
      <c r="J10" s="67"/>
    </row>
    <row r="11" spans="1:10" ht="15" hidden="1" outlineLevel="1">
      <c r="A11" s="206" t="s">
        <v>434</v>
      </c>
      <c r="B11" s="206"/>
      <c r="C11" s="206"/>
      <c r="D11" s="206"/>
      <c r="E11" s="206"/>
      <c r="F11" s="67"/>
      <c r="G11" s="156">
        <f t="shared" si="0"/>
        <v>0</v>
      </c>
      <c r="H11" s="156">
        <f t="shared" si="0"/>
        <v>0</v>
      </c>
      <c r="I11" s="156">
        <f t="shared" si="1"/>
        <v>0</v>
      </c>
      <c r="J11" s="67"/>
    </row>
    <row r="12" spans="1:10" ht="15" hidden="1" outlineLevel="1">
      <c r="A12" s="206" t="s">
        <v>435</v>
      </c>
      <c r="B12" s="206"/>
      <c r="C12" s="206"/>
      <c r="D12" s="206"/>
      <c r="E12" s="206"/>
      <c r="F12" s="67"/>
      <c r="G12" s="156">
        <f t="shared" si="0"/>
        <v>0</v>
      </c>
      <c r="H12" s="156">
        <f t="shared" si="0"/>
        <v>0</v>
      </c>
      <c r="I12" s="156">
        <f t="shared" si="1"/>
        <v>0</v>
      </c>
      <c r="J12" s="67"/>
    </row>
    <row r="13" spans="1:10" ht="15" collapsed="1">
      <c r="A13" s="206" t="s">
        <v>436</v>
      </c>
      <c r="B13" s="206"/>
      <c r="C13" s="206"/>
      <c r="D13" s="206"/>
      <c r="E13" s="206"/>
      <c r="F13" s="67">
        <f>'ф.2.1'!BD50</f>
        <v>2</v>
      </c>
      <c r="G13" s="156">
        <f t="shared" si="0"/>
        <v>2</v>
      </c>
      <c r="H13" s="156">
        <f t="shared" si="0"/>
        <v>2</v>
      </c>
      <c r="I13" s="156">
        <f t="shared" si="1"/>
        <v>2</v>
      </c>
      <c r="J13" s="67"/>
    </row>
    <row r="14" spans="1:10" ht="15">
      <c r="A14" s="209" t="s">
        <v>437</v>
      </c>
      <c r="B14" s="209"/>
      <c r="C14" s="209"/>
      <c r="D14" s="209"/>
      <c r="E14" s="209"/>
      <c r="F14" s="67">
        <f>'ф.2.1'!BD54</f>
        <v>2</v>
      </c>
      <c r="G14" s="156">
        <f t="shared" si="0"/>
        <v>2</v>
      </c>
      <c r="H14" s="156">
        <f t="shared" si="0"/>
        <v>2</v>
      </c>
      <c r="I14" s="156">
        <f t="shared" si="1"/>
        <v>2</v>
      </c>
      <c r="J14" s="67"/>
    </row>
    <row r="15" spans="1:10" ht="15">
      <c r="A15" s="213" t="s">
        <v>438</v>
      </c>
      <c r="B15" s="213"/>
      <c r="C15" s="213"/>
      <c r="D15" s="213"/>
      <c r="E15" s="213"/>
      <c r="F15" s="67">
        <f>'ф.2.1'!BD60</f>
        <v>2</v>
      </c>
      <c r="G15" s="156">
        <f t="shared" si="0"/>
        <v>2</v>
      </c>
      <c r="H15" s="156">
        <f t="shared" si="0"/>
        <v>2</v>
      </c>
      <c r="I15" s="156">
        <f t="shared" si="1"/>
        <v>2</v>
      </c>
      <c r="J15" s="67"/>
    </row>
    <row r="16" spans="1:10" ht="15">
      <c r="A16" s="206" t="s">
        <v>439</v>
      </c>
      <c r="B16" s="206"/>
      <c r="C16" s="206"/>
      <c r="D16" s="206"/>
      <c r="E16" s="206"/>
      <c r="F16" s="67">
        <f>'ф.2.1'!BD66</f>
        <v>2</v>
      </c>
      <c r="G16" s="156">
        <f t="shared" si="0"/>
        <v>2</v>
      </c>
      <c r="H16" s="156">
        <f t="shared" si="0"/>
        <v>2</v>
      </c>
      <c r="I16" s="156">
        <f t="shared" si="1"/>
        <v>2</v>
      </c>
      <c r="J16" s="67"/>
    </row>
    <row r="17" spans="1:10" ht="15">
      <c r="A17" s="206" t="s">
        <v>440</v>
      </c>
      <c r="B17" s="206"/>
      <c r="C17" s="206"/>
      <c r="D17" s="206"/>
      <c r="E17" s="206"/>
      <c r="F17" s="67">
        <f>'ф.2.1'!BD72</f>
        <v>2</v>
      </c>
      <c r="G17" s="156">
        <f t="shared" si="0"/>
        <v>2</v>
      </c>
      <c r="H17" s="156">
        <f t="shared" si="0"/>
        <v>2</v>
      </c>
      <c r="I17" s="156">
        <f t="shared" si="1"/>
        <v>2</v>
      </c>
      <c r="J17" s="67"/>
    </row>
    <row r="18" spans="1:10" ht="15">
      <c r="A18" s="209" t="s">
        <v>441</v>
      </c>
      <c r="B18" s="209"/>
      <c r="C18" s="209"/>
      <c r="D18" s="209"/>
      <c r="E18" s="209"/>
      <c r="F18" s="67">
        <f>'ф.2.1'!BD85</f>
        <v>2</v>
      </c>
      <c r="G18" s="156">
        <f t="shared" si="0"/>
        <v>2</v>
      </c>
      <c r="H18" s="156">
        <f t="shared" si="0"/>
        <v>2</v>
      </c>
      <c r="I18" s="156">
        <f t="shared" si="1"/>
        <v>2</v>
      </c>
      <c r="J18" s="67"/>
    </row>
    <row r="19" spans="1:10" ht="15">
      <c r="A19" s="206" t="s">
        <v>442</v>
      </c>
      <c r="B19" s="206"/>
      <c r="C19" s="206"/>
      <c r="D19" s="206"/>
      <c r="E19" s="206"/>
      <c r="F19" s="67">
        <f>'ф.2.1'!BD99</f>
        <v>2</v>
      </c>
      <c r="G19" s="156">
        <f t="shared" si="0"/>
        <v>2</v>
      </c>
      <c r="H19" s="156">
        <f t="shared" si="0"/>
        <v>2</v>
      </c>
      <c r="I19" s="156">
        <f t="shared" si="1"/>
        <v>2</v>
      </c>
      <c r="J19" s="67"/>
    </row>
    <row r="20" spans="1:10" ht="15">
      <c r="A20" s="206" t="s">
        <v>443</v>
      </c>
      <c r="B20" s="206"/>
      <c r="C20" s="206"/>
      <c r="D20" s="206"/>
      <c r="E20" s="206"/>
      <c r="F20" s="67">
        <f>'ф.2.1'!BD106</f>
        <v>2</v>
      </c>
      <c r="G20" s="156">
        <f t="shared" si="0"/>
        <v>2</v>
      </c>
      <c r="H20" s="156">
        <f t="shared" si="0"/>
        <v>2</v>
      </c>
      <c r="I20" s="156">
        <f t="shared" si="1"/>
        <v>2</v>
      </c>
      <c r="J20" s="67"/>
    </row>
    <row r="21" spans="1:10" ht="15">
      <c r="A21" s="205" t="s">
        <v>461</v>
      </c>
      <c r="B21" s="205"/>
      <c r="C21" s="205"/>
      <c r="D21" s="205"/>
      <c r="E21" s="205"/>
      <c r="F21" s="66">
        <f>AVERAGE(F22:F30)</f>
        <v>0.5285714285714286</v>
      </c>
      <c r="G21" s="66">
        <f t="shared" si="0"/>
        <v>0.5285714285714286</v>
      </c>
      <c r="H21" s="66">
        <f t="shared" si="0"/>
        <v>0.5285714285714286</v>
      </c>
      <c r="I21" s="66">
        <f t="shared" si="1"/>
        <v>0.5285714285714286</v>
      </c>
      <c r="J21" s="66"/>
    </row>
    <row r="22" spans="1:10" ht="15">
      <c r="A22" s="206" t="s">
        <v>431</v>
      </c>
      <c r="B22" s="206"/>
      <c r="C22" s="206"/>
      <c r="D22" s="206"/>
      <c r="E22" s="206"/>
      <c r="F22" s="67">
        <f>'ф.2.2'!BD10</f>
        <v>1</v>
      </c>
      <c r="G22" s="156">
        <f t="shared" si="0"/>
        <v>1</v>
      </c>
      <c r="H22" s="156">
        <f t="shared" si="0"/>
        <v>1</v>
      </c>
      <c r="I22" s="156">
        <f t="shared" si="1"/>
        <v>1</v>
      </c>
      <c r="J22" s="67"/>
    </row>
    <row r="23" spans="1:10" ht="15">
      <c r="A23" s="206" t="s">
        <v>444</v>
      </c>
      <c r="B23" s="206"/>
      <c r="C23" s="206"/>
      <c r="D23" s="206"/>
      <c r="E23" s="206"/>
      <c r="F23" s="67">
        <f>'ф.2.2'!BD11</f>
        <v>0.5</v>
      </c>
      <c r="G23" s="156">
        <f t="shared" si="0"/>
        <v>0.5</v>
      </c>
      <c r="H23" s="156">
        <f t="shared" si="0"/>
        <v>0.5</v>
      </c>
      <c r="I23" s="156">
        <f t="shared" si="1"/>
        <v>0.5</v>
      </c>
      <c r="J23" s="67"/>
    </row>
    <row r="24" spans="1:10" ht="15" hidden="1" outlineLevel="1">
      <c r="A24" s="206" t="s">
        <v>432</v>
      </c>
      <c r="B24" s="206"/>
      <c r="C24" s="206"/>
      <c r="D24" s="206"/>
      <c r="E24" s="206"/>
      <c r="F24" s="67"/>
      <c r="G24" s="156">
        <f t="shared" si="0"/>
        <v>0</v>
      </c>
      <c r="H24" s="156">
        <f t="shared" si="0"/>
        <v>0</v>
      </c>
      <c r="I24" s="156">
        <f t="shared" si="1"/>
        <v>0</v>
      </c>
      <c r="J24" s="67"/>
    </row>
    <row r="25" spans="1:10" ht="15" hidden="1" outlineLevel="1">
      <c r="A25" s="206" t="s">
        <v>433</v>
      </c>
      <c r="B25" s="206"/>
      <c r="C25" s="206"/>
      <c r="D25" s="206"/>
      <c r="E25" s="206"/>
      <c r="F25" s="67"/>
      <c r="G25" s="156">
        <f t="shared" si="0"/>
        <v>0</v>
      </c>
      <c r="H25" s="156">
        <f t="shared" si="0"/>
        <v>0</v>
      </c>
      <c r="I25" s="156">
        <f t="shared" si="1"/>
        <v>0</v>
      </c>
      <c r="J25" s="67"/>
    </row>
    <row r="26" spans="1:10" ht="15" collapsed="1">
      <c r="A26" s="206" t="s">
        <v>462</v>
      </c>
      <c r="B26" s="206"/>
      <c r="C26" s="206"/>
      <c r="D26" s="206"/>
      <c r="E26" s="206"/>
      <c r="F26" s="67">
        <f>'ф.2.2'!BD22</f>
        <v>0.5</v>
      </c>
      <c r="G26" s="156">
        <f t="shared" si="0"/>
        <v>0.5</v>
      </c>
      <c r="H26" s="156">
        <f t="shared" si="0"/>
        <v>0.5</v>
      </c>
      <c r="I26" s="156">
        <f t="shared" si="1"/>
        <v>0.5</v>
      </c>
      <c r="J26" s="67"/>
    </row>
    <row r="27" spans="1:10" ht="15">
      <c r="A27" s="212" t="s">
        <v>436</v>
      </c>
      <c r="B27" s="212"/>
      <c r="C27" s="212"/>
      <c r="D27" s="212"/>
      <c r="E27" s="212"/>
      <c r="F27" s="67">
        <f>'ф.2.2'!BD37</f>
        <v>0.5</v>
      </c>
      <c r="G27" s="156">
        <f t="shared" si="0"/>
        <v>0.5</v>
      </c>
      <c r="H27" s="156">
        <f t="shared" si="0"/>
        <v>0.5</v>
      </c>
      <c r="I27" s="156">
        <f t="shared" si="1"/>
        <v>0.5</v>
      </c>
      <c r="J27" s="67"/>
    </row>
    <row r="28" spans="1:10" ht="15">
      <c r="A28" s="206" t="s">
        <v>445</v>
      </c>
      <c r="B28" s="206"/>
      <c r="C28" s="206"/>
      <c r="D28" s="206"/>
      <c r="E28" s="206"/>
      <c r="F28" s="67">
        <f>'ф.2.2'!BD48</f>
        <v>0.5</v>
      </c>
      <c r="G28" s="156">
        <f t="shared" si="0"/>
        <v>0.5</v>
      </c>
      <c r="H28" s="156">
        <f t="shared" si="0"/>
        <v>0.5</v>
      </c>
      <c r="I28" s="156">
        <f t="shared" si="1"/>
        <v>0.5</v>
      </c>
      <c r="J28" s="67"/>
    </row>
    <row r="29" spans="1:10" ht="15">
      <c r="A29" s="206" t="s">
        <v>463</v>
      </c>
      <c r="B29" s="206"/>
      <c r="C29" s="206"/>
      <c r="D29" s="206"/>
      <c r="E29" s="206"/>
      <c r="F29" s="67">
        <f>'ф.2.2'!BD54</f>
        <v>0.5</v>
      </c>
      <c r="G29" s="156">
        <f t="shared" si="0"/>
        <v>0.5</v>
      </c>
      <c r="H29" s="156">
        <f t="shared" si="0"/>
        <v>0.5</v>
      </c>
      <c r="I29" s="156">
        <f t="shared" si="1"/>
        <v>0.5</v>
      </c>
      <c r="J29" s="67"/>
    </row>
    <row r="30" spans="1:10" ht="15">
      <c r="A30" s="206" t="s">
        <v>446</v>
      </c>
      <c r="B30" s="206"/>
      <c r="C30" s="206"/>
      <c r="D30" s="206"/>
      <c r="E30" s="206"/>
      <c r="F30" s="67">
        <f>'ф.2.2'!BD68</f>
        <v>0.2</v>
      </c>
      <c r="G30" s="156">
        <f t="shared" si="0"/>
        <v>0.2</v>
      </c>
      <c r="H30" s="156">
        <f t="shared" si="0"/>
        <v>0.2</v>
      </c>
      <c r="I30" s="156">
        <f t="shared" si="1"/>
        <v>0.2</v>
      </c>
      <c r="J30" s="67"/>
    </row>
    <row r="31" spans="1:10" ht="15">
      <c r="A31" s="205" t="s">
        <v>464</v>
      </c>
      <c r="B31" s="205"/>
      <c r="C31" s="205"/>
      <c r="D31" s="205"/>
      <c r="E31" s="205"/>
      <c r="F31" s="68">
        <f>AVERAGE(F32:F45)</f>
        <v>2.090909090909091</v>
      </c>
      <c r="G31" s="66">
        <f t="shared" si="0"/>
        <v>2.090909090909091</v>
      </c>
      <c r="H31" s="66">
        <f t="shared" si="0"/>
        <v>2.090909090909091</v>
      </c>
      <c r="I31" s="66">
        <f t="shared" si="1"/>
        <v>2.090909090909091</v>
      </c>
      <c r="J31" s="69"/>
    </row>
    <row r="32" spans="1:10" ht="15">
      <c r="A32" s="206" t="s">
        <v>447</v>
      </c>
      <c r="B32" s="206"/>
      <c r="C32" s="206"/>
      <c r="D32" s="206"/>
      <c r="E32" s="206"/>
      <c r="F32" s="67">
        <f>'ф.2.3'!BD8</f>
        <v>3</v>
      </c>
      <c r="G32" s="156">
        <f t="shared" si="0"/>
        <v>3</v>
      </c>
      <c r="H32" s="156">
        <f t="shared" si="0"/>
        <v>3</v>
      </c>
      <c r="I32" s="156">
        <f t="shared" si="1"/>
        <v>3</v>
      </c>
      <c r="J32" s="67"/>
    </row>
    <row r="33" spans="1:10" ht="15">
      <c r="A33" s="206" t="s">
        <v>436</v>
      </c>
      <c r="B33" s="206"/>
      <c r="C33" s="206"/>
      <c r="D33" s="206"/>
      <c r="E33" s="206"/>
      <c r="F33" s="67">
        <f>'ф.2.3'!BD17</f>
        <v>2</v>
      </c>
      <c r="G33" s="156">
        <f t="shared" si="0"/>
        <v>2</v>
      </c>
      <c r="H33" s="156">
        <f t="shared" si="0"/>
        <v>2</v>
      </c>
      <c r="I33" s="156">
        <f t="shared" si="1"/>
        <v>2</v>
      </c>
      <c r="J33" s="67"/>
    </row>
    <row r="34" spans="1:10" ht="15">
      <c r="A34" s="206" t="s">
        <v>437</v>
      </c>
      <c r="B34" s="206"/>
      <c r="C34" s="206"/>
      <c r="D34" s="206"/>
      <c r="E34" s="206"/>
      <c r="F34" s="67">
        <f>'ф.2.3'!BD24</f>
        <v>2</v>
      </c>
      <c r="G34" s="156">
        <f t="shared" si="0"/>
        <v>2</v>
      </c>
      <c r="H34" s="156">
        <f t="shared" si="0"/>
        <v>2</v>
      </c>
      <c r="I34" s="156">
        <f t="shared" si="1"/>
        <v>2</v>
      </c>
      <c r="J34" s="67"/>
    </row>
    <row r="35" spans="1:10" ht="15">
      <c r="A35" s="206" t="s">
        <v>438</v>
      </c>
      <c r="B35" s="206"/>
      <c r="C35" s="206"/>
      <c r="D35" s="206"/>
      <c r="E35" s="206"/>
      <c r="F35" s="67">
        <f>'ф.2.3'!BD32</f>
        <v>2</v>
      </c>
      <c r="G35" s="156">
        <f t="shared" si="0"/>
        <v>2</v>
      </c>
      <c r="H35" s="156">
        <f t="shared" si="0"/>
        <v>2</v>
      </c>
      <c r="I35" s="156">
        <f t="shared" si="1"/>
        <v>2</v>
      </c>
      <c r="J35" s="67"/>
    </row>
    <row r="36" spans="1:10" ht="15">
      <c r="A36" s="206" t="s">
        <v>448</v>
      </c>
      <c r="B36" s="206"/>
      <c r="C36" s="206"/>
      <c r="D36" s="206"/>
      <c r="E36" s="206"/>
      <c r="F36" s="67">
        <f>'ф.2.3'!BD42</f>
        <v>2</v>
      </c>
      <c r="G36" s="156">
        <f t="shared" si="0"/>
        <v>2</v>
      </c>
      <c r="H36" s="156">
        <f t="shared" si="0"/>
        <v>2</v>
      </c>
      <c r="I36" s="156">
        <f t="shared" si="1"/>
        <v>2</v>
      </c>
      <c r="J36" s="67"/>
    </row>
    <row r="37" spans="1:10" ht="15">
      <c r="A37" s="206" t="s">
        <v>449</v>
      </c>
      <c r="B37" s="206"/>
      <c r="C37" s="206"/>
      <c r="D37" s="206"/>
      <c r="E37" s="206"/>
      <c r="F37" s="67">
        <f>'ф.2.3'!BD51</f>
        <v>2</v>
      </c>
      <c r="G37" s="156">
        <f t="shared" si="0"/>
        <v>2</v>
      </c>
      <c r="H37" s="156">
        <f t="shared" si="0"/>
        <v>2</v>
      </c>
      <c r="I37" s="156">
        <f t="shared" si="1"/>
        <v>2</v>
      </c>
      <c r="J37" s="67"/>
    </row>
    <row r="38" spans="1:10" ht="15">
      <c r="A38" s="206" t="s">
        <v>450</v>
      </c>
      <c r="B38" s="206"/>
      <c r="C38" s="206"/>
      <c r="D38" s="206"/>
      <c r="E38" s="206"/>
      <c r="F38" s="67">
        <f>'ф.2.3'!BD57</f>
        <v>2</v>
      </c>
      <c r="G38" s="156">
        <f t="shared" si="0"/>
        <v>2</v>
      </c>
      <c r="H38" s="156">
        <f t="shared" si="0"/>
        <v>2</v>
      </c>
      <c r="I38" s="156">
        <f t="shared" si="1"/>
        <v>2</v>
      </c>
      <c r="J38" s="67"/>
    </row>
    <row r="39" spans="1:10" ht="15">
      <c r="A39" s="206" t="s">
        <v>445</v>
      </c>
      <c r="B39" s="206"/>
      <c r="C39" s="206"/>
      <c r="D39" s="206"/>
      <c r="E39" s="206"/>
      <c r="F39" s="67">
        <f>'ф.2.3'!BD66</f>
        <v>2</v>
      </c>
      <c r="G39" s="156">
        <f t="shared" si="0"/>
        <v>2</v>
      </c>
      <c r="H39" s="156">
        <f t="shared" si="0"/>
        <v>2</v>
      </c>
      <c r="I39" s="156">
        <f t="shared" si="1"/>
        <v>2</v>
      </c>
      <c r="J39" s="67"/>
    </row>
    <row r="40" spans="1:10" ht="15">
      <c r="A40" s="206" t="s">
        <v>451</v>
      </c>
      <c r="B40" s="206"/>
      <c r="C40" s="206"/>
      <c r="D40" s="206"/>
      <c r="E40" s="206"/>
      <c r="F40" s="67"/>
      <c r="G40" s="156">
        <f t="shared" si="0"/>
        <v>0</v>
      </c>
      <c r="H40" s="156">
        <f t="shared" si="0"/>
        <v>0</v>
      </c>
      <c r="I40" s="156">
        <f t="shared" si="1"/>
        <v>0</v>
      </c>
      <c r="J40" s="67"/>
    </row>
    <row r="41" spans="1:10" ht="15">
      <c r="A41" s="206" t="s">
        <v>452</v>
      </c>
      <c r="B41" s="206"/>
      <c r="C41" s="206"/>
      <c r="D41" s="206"/>
      <c r="E41" s="206"/>
      <c r="F41" s="67"/>
      <c r="G41" s="156">
        <f t="shared" si="0"/>
        <v>0</v>
      </c>
      <c r="H41" s="156">
        <f t="shared" si="0"/>
        <v>0</v>
      </c>
      <c r="I41" s="156">
        <f t="shared" si="1"/>
        <v>0</v>
      </c>
      <c r="J41" s="67"/>
    </row>
    <row r="42" spans="1:10" ht="15">
      <c r="A42" s="206" t="s">
        <v>453</v>
      </c>
      <c r="B42" s="206"/>
      <c r="C42" s="206"/>
      <c r="D42" s="206"/>
      <c r="E42" s="206"/>
      <c r="F42" s="67"/>
      <c r="G42" s="156">
        <f t="shared" si="0"/>
        <v>0</v>
      </c>
      <c r="H42" s="156">
        <f t="shared" si="0"/>
        <v>0</v>
      </c>
      <c r="I42" s="156">
        <f t="shared" si="1"/>
        <v>0</v>
      </c>
      <c r="J42" s="67"/>
    </row>
    <row r="43" spans="1:10" ht="15">
      <c r="A43" s="206" t="s">
        <v>446</v>
      </c>
      <c r="B43" s="206"/>
      <c r="C43" s="206"/>
      <c r="D43" s="206"/>
      <c r="E43" s="206"/>
      <c r="F43" s="67">
        <f>'ф.2.3'!BD85</f>
        <v>2</v>
      </c>
      <c r="G43" s="156">
        <f t="shared" si="0"/>
        <v>2</v>
      </c>
      <c r="H43" s="156">
        <f t="shared" si="0"/>
        <v>2</v>
      </c>
      <c r="I43" s="156">
        <f t="shared" si="1"/>
        <v>2</v>
      </c>
      <c r="J43" s="67"/>
    </row>
    <row r="44" spans="1:10" ht="15">
      <c r="A44" s="206" t="s">
        <v>441</v>
      </c>
      <c r="B44" s="206"/>
      <c r="C44" s="206"/>
      <c r="D44" s="206"/>
      <c r="E44" s="206"/>
      <c r="F44" s="67">
        <f>'ф.2.3'!BD97</f>
        <v>2</v>
      </c>
      <c r="G44" s="156">
        <f t="shared" si="0"/>
        <v>2</v>
      </c>
      <c r="H44" s="156">
        <f t="shared" si="0"/>
        <v>2</v>
      </c>
      <c r="I44" s="156">
        <f t="shared" si="1"/>
        <v>2</v>
      </c>
      <c r="J44" s="67"/>
    </row>
    <row r="45" spans="1:10" ht="15">
      <c r="A45" s="206" t="s">
        <v>454</v>
      </c>
      <c r="B45" s="206"/>
      <c r="C45" s="206"/>
      <c r="D45" s="206"/>
      <c r="E45" s="206"/>
      <c r="F45" s="67">
        <f>'ф.2.3'!BD102</f>
        <v>2</v>
      </c>
      <c r="G45" s="156">
        <f t="shared" si="0"/>
        <v>2</v>
      </c>
      <c r="H45" s="156">
        <f t="shared" si="0"/>
        <v>2</v>
      </c>
      <c r="I45" s="156">
        <f t="shared" si="1"/>
        <v>2</v>
      </c>
      <c r="J45" s="67"/>
    </row>
    <row r="46" spans="1:10" ht="44.25" customHeight="1">
      <c r="A46" s="205" t="s">
        <v>465</v>
      </c>
      <c r="B46" s="205"/>
      <c r="C46" s="205"/>
      <c r="D46" s="205"/>
      <c r="E46" s="205"/>
      <c r="F46" s="70">
        <f>0.1*F6+0.7*F21+0.2*F31</f>
        <v>0.9681818181818183</v>
      </c>
      <c r="G46" s="70">
        <f t="shared" si="0"/>
        <v>0.9681818181818183</v>
      </c>
      <c r="H46" s="70">
        <f t="shared" si="0"/>
        <v>0.9681818181818183</v>
      </c>
      <c r="I46" s="70">
        <f t="shared" si="1"/>
        <v>0.9681818181818183</v>
      </c>
      <c r="J46" s="70">
        <f>0.1*J6+0.7*J21+0.2*J31</f>
        <v>0</v>
      </c>
    </row>
    <row r="47" spans="1:10" ht="15">
      <c r="A47" s="71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" customHeight="1">
      <c r="A48" s="157" t="s">
        <v>499</v>
      </c>
      <c r="B48" s="73"/>
      <c r="C48" s="73"/>
      <c r="D48" s="73"/>
      <c r="E48" s="73"/>
      <c r="F48" s="74"/>
      <c r="G48" s="74"/>
      <c r="H48" s="74"/>
      <c r="I48" s="74"/>
      <c r="J48" s="74"/>
    </row>
    <row r="49" spans="1:10" ht="15">
      <c r="A49" s="210"/>
      <c r="B49" s="210"/>
      <c r="C49" s="210"/>
      <c r="D49" s="75"/>
      <c r="E49" s="76"/>
      <c r="F49" s="76"/>
      <c r="G49" s="145"/>
      <c r="H49" s="211" t="s">
        <v>500</v>
      </c>
      <c r="I49" s="211"/>
      <c r="J49" s="211"/>
    </row>
  </sheetData>
  <sheetProtection/>
  <mergeCells count="52">
    <mergeCell ref="A8:E8"/>
    <mergeCell ref="A17:E17"/>
    <mergeCell ref="A16:E16"/>
    <mergeCell ref="A15:E15"/>
    <mergeCell ref="G4:G5"/>
    <mergeCell ref="H4:H5"/>
    <mergeCell ref="A14:E14"/>
    <mergeCell ref="A13:E13"/>
    <mergeCell ref="A12:E12"/>
    <mergeCell ref="A11:E11"/>
    <mergeCell ref="A10:E10"/>
    <mergeCell ref="A24:E24"/>
    <mergeCell ref="A22:E22"/>
    <mergeCell ref="A21:E21"/>
    <mergeCell ref="A20:E20"/>
    <mergeCell ref="A19:E19"/>
    <mergeCell ref="A18:E18"/>
    <mergeCell ref="A30:E30"/>
    <mergeCell ref="A29:E29"/>
    <mergeCell ref="A28:E28"/>
    <mergeCell ref="A27:E27"/>
    <mergeCell ref="A26:E26"/>
    <mergeCell ref="A25:E25"/>
    <mergeCell ref="A36:E36"/>
    <mergeCell ref="A35:E35"/>
    <mergeCell ref="A34:E34"/>
    <mergeCell ref="A33:E33"/>
    <mergeCell ref="A32:E32"/>
    <mergeCell ref="A31:E31"/>
    <mergeCell ref="A49:C49"/>
    <mergeCell ref="H49:J49"/>
    <mergeCell ref="A46:E46"/>
    <mergeCell ref="A45:E45"/>
    <mergeCell ref="A44:E44"/>
    <mergeCell ref="A43:E43"/>
    <mergeCell ref="A42:E42"/>
    <mergeCell ref="A41:E41"/>
    <mergeCell ref="A40:E40"/>
    <mergeCell ref="I4:I5"/>
    <mergeCell ref="J4:J5"/>
    <mergeCell ref="A23:E23"/>
    <mergeCell ref="A9:E9"/>
    <mergeCell ref="A39:E39"/>
    <mergeCell ref="A38:E38"/>
    <mergeCell ref="A37:E37"/>
    <mergeCell ref="A1:J1"/>
    <mergeCell ref="A3:E3"/>
    <mergeCell ref="F3:J3"/>
    <mergeCell ref="A4:E5"/>
    <mergeCell ref="A6:E6"/>
    <mergeCell ref="A7:E7"/>
    <mergeCell ref="F4:F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3"/>
  <sheetViews>
    <sheetView view="pageBreakPreview" zoomScale="130" zoomScaleSheetLayoutView="130" zoomScalePageLayoutView="0" workbookViewId="0" topLeftCell="A1">
      <selection activeCell="EZ6" sqref="EZ6"/>
    </sheetView>
  </sheetViews>
  <sheetFormatPr defaultColWidth="0.85546875" defaultRowHeight="15"/>
  <cols>
    <col min="1" max="5" width="0.85546875" style="12" customWidth="1"/>
    <col min="6" max="6" width="0.13671875" style="12" customWidth="1"/>
    <col min="7" max="56" width="0.85546875" style="12" customWidth="1"/>
    <col min="57" max="57" width="15.8515625" style="12" customWidth="1"/>
    <col min="58" max="107" width="0.85546875" style="12" customWidth="1"/>
    <col min="108" max="108" width="0.71875" style="12" customWidth="1"/>
    <col min="109" max="142" width="0.85546875" style="12" hidden="1" customWidth="1"/>
    <col min="143" max="16384" width="0.85546875" style="12" customWidth="1"/>
  </cols>
  <sheetData>
    <row r="1" spans="1:161" s="7" customFormat="1" ht="42.75" customHeight="1">
      <c r="A1" s="221" t="s">
        <v>504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09" s="7" customFormat="1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"/>
    </row>
    <row r="3" spans="1:109" s="7" customFormat="1" ht="30.75" customHeight="1">
      <c r="A3" s="220" t="s">
        <v>79</v>
      </c>
      <c r="B3" s="214"/>
      <c r="C3" s="214"/>
      <c r="D3" s="214"/>
      <c r="E3" s="214"/>
      <c r="F3" s="214"/>
      <c r="G3" s="214" t="s">
        <v>80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20" t="s">
        <v>81</v>
      </c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8"/>
    </row>
    <row r="4" spans="1:109" s="7" customFormat="1" ht="100.5" customHeight="1">
      <c r="A4" s="215">
        <v>1</v>
      </c>
      <c r="B4" s="215"/>
      <c r="C4" s="215"/>
      <c r="D4" s="215"/>
      <c r="E4" s="215"/>
      <c r="F4" s="215"/>
      <c r="G4" s="217" t="s">
        <v>494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4">
        <v>1</v>
      </c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8"/>
    </row>
    <row r="5" spans="1:109" s="7" customFormat="1" ht="118.5" customHeight="1">
      <c r="A5" s="215">
        <v>2</v>
      </c>
      <c r="B5" s="215"/>
      <c r="C5" s="215"/>
      <c r="D5" s="215"/>
      <c r="E5" s="215"/>
      <c r="F5" s="215"/>
      <c r="G5" s="217" t="s">
        <v>422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4">
        <v>0</v>
      </c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8"/>
    </row>
    <row r="6" spans="1:109" s="7" customFormat="1" ht="52.5" customHeight="1">
      <c r="A6" s="215">
        <v>3</v>
      </c>
      <c r="B6" s="215"/>
      <c r="C6" s="215"/>
      <c r="D6" s="215"/>
      <c r="E6" s="215"/>
      <c r="F6" s="215"/>
      <c r="G6" s="217" t="s">
        <v>522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173">
        <f>BF4/1</f>
        <v>1</v>
      </c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8"/>
    </row>
    <row r="7" spans="1:109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</row>
    <row r="8" spans="1:109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</row>
    <row r="9" spans="1:109" ht="15.75" hidden="1">
      <c r="A9" s="89"/>
      <c r="B9" s="89"/>
      <c r="C9" s="89"/>
      <c r="D9" s="216" t="s">
        <v>93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89"/>
      <c r="AS9" s="216" t="s">
        <v>34</v>
      </c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89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89"/>
      <c r="CY9" s="89"/>
      <c r="CZ9" s="89"/>
      <c r="DA9" s="89"/>
      <c r="DB9" s="89"/>
      <c r="DC9" s="89"/>
      <c r="DD9" s="89"/>
      <c r="DE9" s="89"/>
    </row>
    <row r="10" spans="1:109" ht="15.75" hidden="1">
      <c r="A10" s="89"/>
      <c r="B10" s="89"/>
      <c r="C10" s="89"/>
      <c r="D10" s="219" t="s">
        <v>45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90"/>
      <c r="AS10" s="219" t="s">
        <v>46</v>
      </c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90"/>
      <c r="CC10" s="219" t="s">
        <v>47</v>
      </c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89"/>
      <c r="CY10" s="89"/>
      <c r="CZ10" s="89"/>
      <c r="DA10" s="89"/>
      <c r="DB10" s="89"/>
      <c r="DC10" s="89"/>
      <c r="DD10" s="89"/>
      <c r="DE10" s="89"/>
    </row>
    <row r="11" spans="1:109" ht="15" customHeight="1">
      <c r="A11" s="162" t="s">
        <v>499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89"/>
    </row>
    <row r="12" spans="1:109" ht="15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218" t="s">
        <v>500</v>
      </c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</row>
    <row r="13" spans="1:109" ht="15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</row>
  </sheetData>
  <sheetProtection/>
  <mergeCells count="21">
    <mergeCell ref="A1:DD1"/>
    <mergeCell ref="CC10:CW10"/>
    <mergeCell ref="G5:BE5"/>
    <mergeCell ref="AS9:CA9"/>
    <mergeCell ref="BF4:DD4"/>
    <mergeCell ref="G4:BE4"/>
    <mergeCell ref="A3:F3"/>
    <mergeCell ref="CJ12:DE12"/>
    <mergeCell ref="A6:F6"/>
    <mergeCell ref="BF6:DD6"/>
    <mergeCell ref="BF5:DD5"/>
    <mergeCell ref="D10:AQ10"/>
    <mergeCell ref="BF3:DD3"/>
    <mergeCell ref="AS10:CA10"/>
    <mergeCell ref="CC9:CW9"/>
    <mergeCell ref="A11:DD11"/>
    <mergeCell ref="G3:BE3"/>
    <mergeCell ref="A4:F4"/>
    <mergeCell ref="D9:AQ9"/>
    <mergeCell ref="A5:F5"/>
    <mergeCell ref="G6:BE6"/>
  </mergeCells>
  <printOptions/>
  <pageMargins left="0.7874015748031497" right="0.3937007874015748" top="0.3937007874015748" bottom="0.3937007874015748" header="0.4724409448818898" footer="0.5118110236220472"/>
  <pageSetup horizontalDpi="600" verticalDpi="600" orientation="portrait" paperSize="9" scale="83" r:id="rId1"/>
  <colBreaks count="1" manualBreakCount="1">
    <brk id="108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="130" zoomScaleSheetLayoutView="130" zoomScalePageLayoutView="0" workbookViewId="0" topLeftCell="A1">
      <selection activeCell="G5" sqref="G5:BE5"/>
    </sheetView>
  </sheetViews>
  <sheetFormatPr defaultColWidth="0.85546875" defaultRowHeight="15"/>
  <cols>
    <col min="1" max="56" width="0.85546875" style="12" customWidth="1"/>
    <col min="57" max="57" width="3.421875" style="12" customWidth="1"/>
    <col min="58" max="107" width="0.85546875" style="12" customWidth="1"/>
    <col min="108" max="108" width="3.421875" style="12" customWidth="1"/>
    <col min="109" max="16384" width="0.85546875" style="12" customWidth="1"/>
  </cols>
  <sheetData>
    <row r="1" spans="1:161" s="7" customFormat="1" ht="45" customHeight="1">
      <c r="A1" s="222" t="s">
        <v>505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</row>
    <row r="2" spans="1:161" s="7" customFormat="1" ht="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08" s="7" customFormat="1" ht="6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</row>
    <row r="4" spans="1:108" s="7" customFormat="1" ht="30.75" customHeight="1">
      <c r="A4" s="220" t="s">
        <v>79</v>
      </c>
      <c r="B4" s="214"/>
      <c r="C4" s="214"/>
      <c r="D4" s="214"/>
      <c r="E4" s="214"/>
      <c r="F4" s="214"/>
      <c r="G4" s="214" t="s">
        <v>80</v>
      </c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20" t="s">
        <v>81</v>
      </c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</row>
    <row r="5" spans="1:108" s="7" customFormat="1" ht="92.25" customHeight="1">
      <c r="A5" s="215">
        <v>1</v>
      </c>
      <c r="B5" s="215"/>
      <c r="C5" s="215"/>
      <c r="D5" s="215"/>
      <c r="E5" s="215"/>
      <c r="F5" s="215"/>
      <c r="G5" s="217" t="s">
        <v>423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4">
        <v>0</v>
      </c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</row>
    <row r="6" spans="1:108" s="7" customFormat="1" ht="144.75" customHeight="1">
      <c r="A6" s="215">
        <v>2</v>
      </c>
      <c r="B6" s="215"/>
      <c r="C6" s="215"/>
      <c r="D6" s="215"/>
      <c r="E6" s="215"/>
      <c r="F6" s="215"/>
      <c r="G6" s="217" t="s">
        <v>573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4">
        <v>0</v>
      </c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</row>
    <row r="7" spans="1:108" s="7" customFormat="1" ht="70.5" customHeight="1">
      <c r="A7" s="215">
        <v>3</v>
      </c>
      <c r="B7" s="215"/>
      <c r="C7" s="215"/>
      <c r="D7" s="215"/>
      <c r="E7" s="215"/>
      <c r="F7" s="215"/>
      <c r="G7" s="217" t="s">
        <v>495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173">
        <v>1</v>
      </c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</row>
    <row r="8" spans="1:108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1:109" ht="15.75">
      <c r="A9" s="162" t="s">
        <v>501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89"/>
    </row>
    <row r="10" spans="1:109" ht="13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218" t="s">
        <v>500</v>
      </c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92"/>
    </row>
  </sheetData>
  <sheetProtection/>
  <mergeCells count="15">
    <mergeCell ref="A1:DD1"/>
    <mergeCell ref="A4:F4"/>
    <mergeCell ref="G4:BE4"/>
    <mergeCell ref="BF4:DD4"/>
    <mergeCell ref="A5:F5"/>
    <mergeCell ref="BF5:DD5"/>
    <mergeCell ref="G5:BE5"/>
    <mergeCell ref="BF6:DD6"/>
    <mergeCell ref="G6:BE6"/>
    <mergeCell ref="A7:F7"/>
    <mergeCell ref="G7:BE7"/>
    <mergeCell ref="BF7:DD7"/>
    <mergeCell ref="CK10:DD10"/>
    <mergeCell ref="A9:DD9"/>
    <mergeCell ref="A6:F6"/>
  </mergeCells>
  <printOptions/>
  <pageMargins left="0.7874015748031497" right="0.3937007874015748" top="0.3937007874015748" bottom="0.3937007874015748" header="0.4724409448818898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muratova</cp:lastModifiedBy>
  <cp:lastPrinted>2017-03-30T13:34:56Z</cp:lastPrinted>
  <dcterms:created xsi:type="dcterms:W3CDTF">2011-04-21T05:48:45Z</dcterms:created>
  <dcterms:modified xsi:type="dcterms:W3CDTF">2017-03-30T12:38:10Z</dcterms:modified>
  <cp:category/>
  <cp:version/>
  <cp:contentType/>
  <cp:contentStatus/>
</cp:coreProperties>
</file>